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S:\RIO\Research Information Management\OA, OS and repository\JISC OA reporting\"/>
    </mc:Choice>
  </mc:AlternateContent>
  <bookViews>
    <workbookView xWindow="-28920" yWindow="75" windowWidth="29040" windowHeight="15840" tabRatio="696" activeTab="2"/>
  </bookViews>
  <sheets>
    <sheet name="introduction" sheetId="8" r:id="rId1"/>
    <sheet name="definitions" sheetId="11" r:id="rId2"/>
    <sheet name="Jisc APC template v5" sheetId="25" r:id="rId3"/>
    <sheet name="Discounts, memberships &amp; pre-pa" sheetId="23" r:id="rId4"/>
    <sheet name="RCUK compliance summary" sheetId="21" r:id="rId5"/>
    <sheet name="Constrained values" sheetId="24" state="hidden" r:id="rId6"/>
  </sheets>
  <definedNames>
    <definedName name="_xlnm.Print_Area" localSheetId="2">'Jisc APC template v5'!$A$3:$AB$4</definedName>
  </definedNames>
  <calcPr calcId="162913"/>
  <fileRecoveryPr repairLoad="1"/>
</workbook>
</file>

<file path=xl/calcChain.xml><?xml version="1.0" encoding="utf-8"?>
<calcChain xmlns="http://schemas.openxmlformats.org/spreadsheetml/2006/main">
  <c r="F37" i="21" l="1"/>
  <c r="D37" i="21"/>
  <c r="E28" i="21"/>
  <c r="G28" i="21" s="1"/>
  <c r="C29" i="21" s="1"/>
  <c r="E29" i="21" s="1"/>
  <c r="G29" i="21" s="1"/>
  <c r="C30" i="21" s="1"/>
  <c r="E30" i="21" s="1"/>
  <c r="G30" i="21" s="1"/>
  <c r="C31" i="21" s="1"/>
  <c r="E31" i="21" s="1"/>
  <c r="G31" i="21" s="1"/>
  <c r="C32" i="21" s="1"/>
  <c r="E32" i="21" s="1"/>
  <c r="G32" i="21" s="1"/>
  <c r="C33" i="21" s="1"/>
  <c r="E33" i="21" s="1"/>
  <c r="G33" i="21" s="1"/>
  <c r="C34" i="21" s="1"/>
  <c r="E34" i="21" s="1"/>
  <c r="G34" i="21" s="1"/>
  <c r="C35" i="21" s="1"/>
  <c r="E35" i="21" s="1"/>
  <c r="G36" i="21" s="1"/>
  <c r="A3" i="23" l="1" a="1"/>
  <c r="A3" i="23" s="1"/>
  <c r="E3" i="23" l="1"/>
  <c r="G3" i="23"/>
  <c r="I3" i="23" s="1"/>
  <c r="H3" i="23"/>
  <c r="J3" i="23" s="1"/>
  <c r="A4" i="23" a="1"/>
  <c r="A4" i="23" s="1"/>
  <c r="A5" i="23" s="1" a="1"/>
  <c r="A5" i="23" s="1"/>
  <c r="F5" i="23" s="1"/>
  <c r="K5" i="23" s="1"/>
  <c r="F3" i="23"/>
  <c r="K3" i="23" s="1"/>
  <c r="A6" i="23" l="1" a="1"/>
  <c r="A6" i="23" s="1"/>
  <c r="H6" i="23" s="1"/>
  <c r="J6" i="23" s="1"/>
  <c r="G5" i="23"/>
  <c r="I5" i="23" s="1"/>
  <c r="H4" i="23"/>
  <c r="J4" i="23" s="1"/>
  <c r="E4" i="23"/>
  <c r="E5" i="23"/>
  <c r="H5" i="23"/>
  <c r="J5" i="23" s="1"/>
  <c r="F4" i="23"/>
  <c r="K4" i="23" s="1"/>
  <c r="G4" i="23"/>
  <c r="I4" i="23" s="1"/>
  <c r="A7" i="23" l="1" a="1"/>
  <c r="A7" i="23" s="1"/>
  <c r="E7" i="23" s="1"/>
  <c r="G6" i="23"/>
  <c r="I6" i="23" s="1"/>
  <c r="E6" i="23"/>
  <c r="F6" i="23"/>
  <c r="K6" i="23" s="1"/>
  <c r="C47" i="21"/>
  <c r="C45" i="21"/>
  <c r="C20" i="21"/>
  <c r="C15" i="21"/>
  <c r="F7" i="23" l="1"/>
  <c r="K7" i="23" s="1"/>
  <c r="A8" i="23" a="1"/>
  <c r="A8" i="23" s="1"/>
  <c r="G8" i="23" s="1"/>
  <c r="I8" i="23" s="1"/>
  <c r="H7" i="23"/>
  <c r="J7" i="23" s="1"/>
  <c r="G7" i="23"/>
  <c r="I7" i="23" s="1"/>
  <c r="C40" i="21"/>
  <c r="E8" i="23" l="1"/>
  <c r="H8" i="23"/>
  <c r="J8" i="23" s="1"/>
  <c r="F8" i="23"/>
  <c r="K8" i="23" s="1"/>
  <c r="A9" i="23" a="1"/>
  <c r="A9" i="23" s="1"/>
  <c r="E9" i="23" s="1"/>
  <c r="F9" i="23" l="1"/>
  <c r="K9" i="23" s="1"/>
  <c r="H9" i="23"/>
  <c r="J9" i="23" s="1"/>
  <c r="A10" i="23" a="1"/>
  <c r="A10" i="23" s="1"/>
  <c r="A11" i="23" s="1" a="1"/>
  <c r="A11" i="23" s="1"/>
  <c r="G9" i="23"/>
  <c r="I9" i="23" s="1"/>
  <c r="E10" i="23" l="1"/>
  <c r="F10" i="23"/>
  <c r="K10" i="23" s="1"/>
  <c r="G10" i="23"/>
  <c r="I10" i="23" s="1"/>
  <c r="H10" i="23"/>
  <c r="J10" i="23" s="1"/>
  <c r="A12" i="23" a="1"/>
  <c r="A12" i="23" s="1"/>
  <c r="G12" i="23" s="1"/>
  <c r="I12" i="23" s="1"/>
  <c r="G11" i="23"/>
  <c r="I11" i="23" s="1"/>
  <c r="E11" i="23"/>
  <c r="F11" i="23"/>
  <c r="K11" i="23" s="1"/>
  <c r="H11" i="23"/>
  <c r="J11" i="23" s="1"/>
  <c r="H12" i="23" l="1"/>
  <c r="J12" i="23" s="1"/>
  <c r="A13" i="23" a="1"/>
  <c r="A13" i="23" s="1"/>
  <c r="H13" i="23" s="1"/>
  <c r="J13" i="23" s="1"/>
  <c r="F12" i="23"/>
  <c r="K12" i="23" s="1"/>
  <c r="E12" i="23"/>
  <c r="F13" i="23" l="1"/>
  <c r="K13" i="23" s="1"/>
  <c r="E13" i="23"/>
  <c r="G13" i="23"/>
  <c r="I13" i="23" s="1"/>
  <c r="A14" i="23" a="1"/>
  <c r="A14" i="23" s="1"/>
  <c r="A15" i="23" s="1" a="1"/>
  <c r="A15" i="23" s="1"/>
  <c r="F15" i="23" s="1"/>
  <c r="K15" i="23" s="1"/>
  <c r="G14" i="23" l="1"/>
  <c r="I14" i="23" s="1"/>
  <c r="H15" i="23"/>
  <c r="J15" i="23" s="1"/>
  <c r="A16" i="23" a="1"/>
  <c r="A16" i="23" s="1"/>
  <c r="E14" i="23"/>
  <c r="G15" i="23"/>
  <c r="I15" i="23" s="1"/>
  <c r="E15" i="23"/>
  <c r="H14" i="23"/>
  <c r="J14" i="23" s="1"/>
  <c r="F14" i="23"/>
  <c r="K14" i="23" s="1"/>
  <c r="E16" i="23" l="1"/>
  <c r="H16" i="23"/>
  <c r="J16" i="23" s="1"/>
  <c r="G16" i="23"/>
  <c r="I16" i="23" s="1"/>
  <c r="A17" i="23" a="1"/>
  <c r="A17" i="23" s="1"/>
  <c r="H17" i="23" s="1"/>
  <c r="J17" i="23" s="1"/>
  <c r="F16" i="23"/>
  <c r="K16" i="23" s="1"/>
  <c r="F17" i="23" l="1"/>
  <c r="K17" i="23" s="1"/>
  <c r="E17" i="23"/>
  <c r="A18" i="23" a="1"/>
  <c r="A18" i="23" s="1"/>
  <c r="G17" i="23"/>
  <c r="I17" i="23" s="1"/>
  <c r="H18" i="23" l="1"/>
  <c r="J18" i="23" s="1"/>
  <c r="G18" i="23"/>
  <c r="I18" i="23" s="1"/>
  <c r="E18" i="23"/>
  <c r="A19" i="23" a="1"/>
  <c r="A19" i="23" s="1"/>
  <c r="F18" i="23"/>
  <c r="K18" i="23" s="1"/>
  <c r="A20" i="23" l="1" a="1"/>
  <c r="A20" i="23" s="1"/>
  <c r="E19" i="23"/>
  <c r="H19" i="23"/>
  <c r="J19" i="23" s="1"/>
  <c r="F19" i="23"/>
  <c r="K19" i="23" s="1"/>
  <c r="G19" i="23"/>
  <c r="I19" i="23" s="1"/>
  <c r="A21" i="23" l="1" a="1"/>
  <c r="A21" i="23" s="1"/>
  <c r="F20" i="23"/>
  <c r="K20" i="23" s="1"/>
  <c r="G20" i="23"/>
  <c r="I20" i="23" s="1"/>
  <c r="H20" i="23"/>
  <c r="J20" i="23" s="1"/>
  <c r="E20" i="23"/>
  <c r="A22" i="23" l="1" a="1"/>
  <c r="A22" i="23" s="1"/>
  <c r="A23" i="23" s="1" a="1"/>
  <c r="A23" i="23" s="1"/>
  <c r="A24" i="23" s="1" a="1"/>
  <c r="A24" i="23" s="1"/>
  <c r="H21" i="23"/>
  <c r="J21" i="23" s="1"/>
  <c r="E21" i="23"/>
  <c r="F21" i="23"/>
  <c r="K21" i="23" s="1"/>
  <c r="G21" i="23"/>
  <c r="I21" i="23" s="1"/>
  <c r="E22" i="23" l="1"/>
  <c r="G22" i="23"/>
  <c r="I22" i="23" s="1"/>
  <c r="F22" i="23"/>
  <c r="K22" i="23" s="1"/>
  <c r="H22" i="23"/>
  <c r="J22" i="23" s="1"/>
  <c r="E23" i="23"/>
  <c r="F23" i="23"/>
  <c r="K23" i="23" s="1"/>
  <c r="H23" i="23"/>
  <c r="J23" i="23" s="1"/>
  <c r="G23" i="23"/>
  <c r="I23" i="23" s="1"/>
  <c r="A25" i="23" a="1"/>
  <c r="A25" i="23" s="1"/>
  <c r="A26" i="23" s="1" a="1"/>
  <c r="A26" i="23" s="1"/>
  <c r="H24" i="23"/>
  <c r="J24" i="23" s="1"/>
  <c r="E24" i="23"/>
  <c r="G24" i="23"/>
  <c r="I24" i="23" s="1"/>
  <c r="F24" i="23"/>
  <c r="K24" i="23" s="1"/>
  <c r="A27" i="23" l="1" a="1"/>
  <c r="A27" i="23" s="1"/>
  <c r="F27" i="23" s="1"/>
  <c r="K27" i="23" s="1"/>
  <c r="G26" i="23"/>
  <c r="I26" i="23" s="1"/>
  <c r="E26" i="23"/>
  <c r="F26" i="23"/>
  <c r="K26" i="23" s="1"/>
  <c r="H26" i="23"/>
  <c r="J26" i="23" s="1"/>
  <c r="E25" i="23"/>
  <c r="F25" i="23"/>
  <c r="K25" i="23" s="1"/>
  <c r="H25" i="23"/>
  <c r="J25" i="23" s="1"/>
  <c r="G25" i="23"/>
  <c r="I25" i="23" s="1"/>
  <c r="E27" i="23" l="1"/>
  <c r="H27" i="23"/>
  <c r="J27" i="23" s="1"/>
  <c r="G27" i="23"/>
  <c r="I27" i="23" s="1"/>
  <c r="A28" i="23" a="1"/>
  <c r="A28" i="23" s="1"/>
  <c r="F28" i="23" l="1"/>
  <c r="K28" i="23" s="1"/>
  <c r="E28" i="23"/>
  <c r="G28" i="23"/>
  <c r="I28" i="23" s="1"/>
  <c r="H28" i="23"/>
  <c r="J28" i="23" s="1"/>
  <c r="A29" i="23" a="1"/>
  <c r="A29" i="23" s="1"/>
  <c r="E29" i="23" s="1"/>
  <c r="F29" i="23" l="1"/>
  <c r="K29" i="23" s="1"/>
  <c r="G29" i="23"/>
  <c r="I29" i="23" s="1"/>
  <c r="H29" i="23"/>
  <c r="J29" i="23" s="1"/>
  <c r="A30" i="23" a="1"/>
  <c r="A30" i="23" s="1"/>
  <c r="H30" i="23" l="1"/>
  <c r="J30" i="23" s="1"/>
  <c r="A31" i="23" a="1"/>
  <c r="A31" i="23" s="1"/>
  <c r="G30" i="23"/>
  <c r="I30" i="23" s="1"/>
  <c r="E30" i="23"/>
  <c r="F30" i="23"/>
  <c r="K30" i="23" s="1"/>
  <c r="H31" i="23" l="1"/>
  <c r="J31" i="23" s="1"/>
  <c r="E31" i="23"/>
  <c r="G31" i="23"/>
  <c r="I31" i="23" s="1"/>
  <c r="F31" i="23"/>
  <c r="K31" i="23" s="1"/>
  <c r="A32" i="23" a="1"/>
  <c r="A32" i="23" s="1"/>
  <c r="G32" i="23" l="1"/>
  <c r="I32" i="23" s="1"/>
  <c r="E32" i="23"/>
  <c r="F32" i="23"/>
  <c r="K32" i="23" s="1"/>
  <c r="H32" i="23"/>
  <c r="J32" i="23" s="1"/>
  <c r="A33" i="23" a="1"/>
  <c r="A33" i="23" s="1"/>
  <c r="G33" i="23" l="1"/>
  <c r="I33" i="23" s="1"/>
  <c r="E33" i="23"/>
  <c r="F33" i="23"/>
  <c r="K33" i="23" s="1"/>
  <c r="H33" i="23"/>
  <c r="J33" i="23" s="1"/>
  <c r="A34" i="23" a="1"/>
  <c r="A34" i="23" s="1"/>
  <c r="G34" i="23" l="1"/>
  <c r="I34" i="23" s="1"/>
  <c r="F34" i="23"/>
  <c r="K34" i="23" s="1"/>
  <c r="H34" i="23"/>
  <c r="J34" i="23" s="1"/>
  <c r="E34" i="23"/>
  <c r="A35" i="23" a="1"/>
  <c r="A35" i="23" s="1"/>
  <c r="F35" i="23" l="1"/>
  <c r="K35" i="23" s="1"/>
  <c r="E35" i="23"/>
  <c r="H35" i="23"/>
  <c r="J35" i="23" s="1"/>
  <c r="G35" i="23"/>
  <c r="I35" i="23" s="1"/>
  <c r="A36" i="23" a="1"/>
  <c r="A36" i="23" s="1"/>
  <c r="E36" i="23" l="1"/>
  <c r="G36" i="23"/>
  <c r="I36" i="23" s="1"/>
  <c r="F36" i="23"/>
  <c r="K36" i="23" s="1"/>
  <c r="H36" i="23"/>
  <c r="J36" i="23" s="1"/>
  <c r="A37" i="23" a="1"/>
  <c r="A37" i="23" s="1"/>
  <c r="H37" i="23" l="1"/>
  <c r="J37" i="23" s="1"/>
  <c r="F37" i="23"/>
  <c r="K37" i="23" s="1"/>
  <c r="G37" i="23"/>
  <c r="I37" i="23" s="1"/>
  <c r="E37" i="23"/>
  <c r="A38" i="23" a="1"/>
  <c r="A38" i="23" s="1"/>
  <c r="G38" i="23" l="1"/>
  <c r="I38" i="23" s="1"/>
  <c r="H38" i="23"/>
  <c r="J38" i="23" s="1"/>
  <c r="E38" i="23"/>
  <c r="F38" i="23"/>
  <c r="K38" i="23" s="1"/>
  <c r="A39" i="23" a="1"/>
  <c r="A39" i="23" s="1"/>
  <c r="F39" i="23" l="1"/>
  <c r="K39" i="23" s="1"/>
  <c r="H39" i="23"/>
  <c r="J39" i="23" s="1"/>
  <c r="E39" i="23"/>
  <c r="G39" i="23"/>
  <c r="I39" i="23" s="1"/>
  <c r="A40" i="23" a="1"/>
  <c r="A40" i="23" s="1"/>
  <c r="E40" i="23" l="1"/>
  <c r="F40" i="23"/>
  <c r="K40" i="23" s="1"/>
  <c r="G40" i="23"/>
  <c r="I40" i="23" s="1"/>
  <c r="H40" i="23"/>
  <c r="J40" i="23" s="1"/>
  <c r="A41" i="23" a="1"/>
  <c r="A41" i="23" s="1"/>
  <c r="H41" i="23" l="1"/>
  <c r="J41" i="23" s="1"/>
  <c r="F41" i="23"/>
  <c r="K41" i="23" s="1"/>
  <c r="G41" i="23"/>
  <c r="I41" i="23" s="1"/>
  <c r="E41" i="23"/>
  <c r="A42" i="23" a="1"/>
  <c r="A42" i="23" s="1"/>
  <c r="F42" i="23" l="1"/>
  <c r="K42" i="23" s="1"/>
  <c r="G42" i="23"/>
  <c r="I42" i="23" s="1"/>
  <c r="H42" i="23"/>
  <c r="J42" i="23" s="1"/>
  <c r="E42" i="23"/>
  <c r="A43" i="23" a="1"/>
  <c r="A43" i="23" s="1"/>
  <c r="E43" i="23" l="1"/>
  <c r="F43" i="23"/>
  <c r="K43" i="23" s="1"/>
  <c r="G43" i="23"/>
  <c r="I43" i="23" s="1"/>
  <c r="H43" i="23"/>
  <c r="J43" i="23" s="1"/>
  <c r="A44" i="23" a="1"/>
  <c r="A44" i="23" s="1"/>
  <c r="H44" i="23" l="1"/>
  <c r="J44" i="23" s="1"/>
  <c r="E44" i="23"/>
  <c r="F44" i="23"/>
  <c r="K44" i="23" s="1"/>
  <c r="G44" i="23"/>
  <c r="I44" i="23" s="1"/>
  <c r="A45" i="23" a="1"/>
  <c r="A45" i="23" s="1"/>
  <c r="H45" i="23" l="1"/>
  <c r="J45" i="23" s="1"/>
  <c r="E45" i="23"/>
  <c r="F45" i="23"/>
  <c r="K45" i="23" s="1"/>
  <c r="G45" i="23"/>
  <c r="I45" i="23" s="1"/>
  <c r="A46" i="23" a="1"/>
  <c r="A46" i="23" s="1"/>
  <c r="G46" i="23" l="1"/>
  <c r="I46" i="23" s="1"/>
  <c r="H46" i="23"/>
  <c r="J46" i="23" s="1"/>
  <c r="E46" i="23"/>
  <c r="F46" i="23"/>
  <c r="K46" i="23" s="1"/>
  <c r="A47" i="23" a="1"/>
  <c r="A47" i="23" s="1"/>
  <c r="F47" i="23" l="1"/>
  <c r="K47" i="23" s="1"/>
  <c r="E47" i="23"/>
  <c r="G47" i="23"/>
  <c r="I47" i="23" s="1"/>
  <c r="H47" i="23"/>
  <c r="J47" i="23" s="1"/>
  <c r="A48" i="23" a="1"/>
  <c r="A48" i="23" s="1"/>
  <c r="E48" i="23" l="1"/>
  <c r="H48" i="23"/>
  <c r="J48" i="23" s="1"/>
  <c r="F48" i="23"/>
  <c r="K48" i="23" s="1"/>
  <c r="G48" i="23"/>
  <c r="I48" i="23" s="1"/>
  <c r="A49" i="23" a="1"/>
  <c r="A49" i="23" s="1"/>
  <c r="E49" i="23" l="1"/>
  <c r="F49" i="23"/>
  <c r="K49" i="23" s="1"/>
  <c r="G49" i="23"/>
  <c r="I49" i="23" s="1"/>
  <c r="H49" i="23"/>
  <c r="J49" i="23" s="1"/>
  <c r="A50" i="23" a="1"/>
  <c r="A50" i="23" s="1"/>
  <c r="G50" i="23" l="1"/>
  <c r="I50" i="23" s="1"/>
  <c r="H50" i="23"/>
  <c r="J50" i="23" s="1"/>
  <c r="E50" i="23"/>
  <c r="F50" i="23"/>
  <c r="K50" i="23" s="1"/>
</calcChain>
</file>

<file path=xl/comments1.xml><?xml version="1.0" encoding="utf-8"?>
<comments xmlns="http://schemas.openxmlformats.org/spreadsheetml/2006/main">
  <authors>
    <author>RCUK Guidance</author>
  </authors>
  <commentList>
    <comment ref="A4" authorId="0" shapeId="0">
      <text>
        <r>
          <rPr>
            <b/>
            <sz val="9"/>
            <color indexed="81"/>
            <rFont val="Tahoma"/>
            <family val="2"/>
          </rPr>
          <t>Guidance:</t>
        </r>
        <r>
          <rPr>
            <sz val="9"/>
            <color indexed="81"/>
            <rFont val="Tahoma"/>
            <family val="2"/>
          </rPr>
          <t xml:space="preserve">
Date on which the resource has been accepted for publication with all substantive changes made. Use most accurate date available, whether that is day (e.g. 2017-01-01), month (e.g. 2017-01), or year (e.g. 2017).</t>
        </r>
      </text>
    </comment>
    <comment ref="B4" authorId="0" shapeId="0">
      <text>
        <r>
          <rPr>
            <b/>
            <sz val="9"/>
            <color indexed="81"/>
            <rFont val="Tahoma"/>
            <family val="2"/>
          </rPr>
          <t>Guidance:</t>
        </r>
        <r>
          <rPr>
            <sz val="9"/>
            <color indexed="81"/>
            <rFont val="Tahoma"/>
            <family val="2"/>
          </rPr>
          <t xml:space="preserve">
PubMed unique identifier.</t>
        </r>
      </text>
    </comment>
    <comment ref="C4" authorId="0" shapeId="0">
      <text>
        <r>
          <rPr>
            <b/>
            <sz val="9"/>
            <color indexed="81"/>
            <rFont val="Tahoma"/>
            <family val="2"/>
          </rPr>
          <t>Guidance:</t>
        </r>
        <r>
          <rPr>
            <sz val="9"/>
            <color indexed="81"/>
            <rFont val="Tahoma"/>
            <family val="2"/>
          </rPr>
          <t xml:space="preserve">
The Digital Object Identifier.</t>
        </r>
      </text>
    </comment>
    <comment ref="D4" authorId="0" shapeId="0">
      <text>
        <r>
          <rPr>
            <b/>
            <sz val="9"/>
            <color indexed="81"/>
            <rFont val="Tahoma"/>
            <family val="2"/>
          </rPr>
          <t>Guidance:</t>
        </r>
        <r>
          <rPr>
            <sz val="9"/>
            <color indexed="81"/>
            <rFont val="Tahoma"/>
            <family val="2"/>
          </rPr>
          <t xml:space="preserve">
The name of the organisation making an article available. </t>
        </r>
        <r>
          <rPr>
            <b/>
            <sz val="9"/>
            <color indexed="81"/>
            <rFont val="Tahoma"/>
            <family val="2"/>
          </rPr>
          <t>Complete if no DOI or PMID is provided.</t>
        </r>
      </text>
    </comment>
    <comment ref="E4" authorId="0" shapeId="0">
      <text>
        <r>
          <rPr>
            <b/>
            <sz val="9"/>
            <color indexed="81"/>
            <rFont val="Tahoma"/>
            <family val="2"/>
          </rPr>
          <t>Guidance:</t>
        </r>
        <r>
          <rPr>
            <sz val="9"/>
            <color indexed="81"/>
            <rFont val="Tahoma"/>
            <family val="2"/>
          </rPr>
          <t xml:space="preserve">
Title of the work that the item is contained within: if it is not a journal but a book or conference proceeding, use the title of that instead. </t>
        </r>
        <r>
          <rPr>
            <b/>
            <sz val="9"/>
            <color indexed="81"/>
            <rFont val="Tahoma"/>
            <family val="2"/>
          </rPr>
          <t>Complete if no DOI or PMID is provided.</t>
        </r>
      </text>
    </comment>
    <comment ref="F4" authorId="0" shapeId="0">
      <text>
        <r>
          <rPr>
            <b/>
            <sz val="9"/>
            <color indexed="81"/>
            <rFont val="Tahoma"/>
            <family val="2"/>
          </rPr>
          <t>Guidance:</t>
        </r>
        <r>
          <rPr>
            <sz val="9"/>
            <color indexed="81"/>
            <rFont val="Tahoma"/>
            <family val="2"/>
          </rPr>
          <t xml:space="preserve">
The International Standard Serial Number. E-ISSN is preferred. Use ISBN if applicable. </t>
        </r>
        <r>
          <rPr>
            <b/>
            <sz val="9"/>
            <color indexed="81"/>
            <rFont val="Tahoma"/>
            <family val="2"/>
          </rPr>
          <t>Complete if no PMID or DOI is provided.</t>
        </r>
      </text>
    </comment>
    <comment ref="G4" authorId="0" shapeId="0">
      <text>
        <r>
          <rPr>
            <b/>
            <sz val="9"/>
            <color indexed="81"/>
            <rFont val="Tahoma"/>
            <family val="2"/>
          </rPr>
          <t xml:space="preserve"> Guidance:</t>
        </r>
        <r>
          <rPr>
            <sz val="9"/>
            <color indexed="81"/>
            <rFont val="Tahoma"/>
            <family val="2"/>
          </rPr>
          <t xml:space="preserve">
Select what kind of publication the item is published in from the drop-down list.</t>
        </r>
        <r>
          <rPr>
            <b/>
            <sz val="9"/>
            <color indexed="81"/>
            <rFont val="Tahoma"/>
            <family val="2"/>
          </rPr>
          <t xml:space="preserve"> Complete if no DOI or PMID is provided.</t>
        </r>
      </text>
    </comment>
    <comment ref="H4" authorId="0" shapeId="0">
      <text>
        <r>
          <rPr>
            <b/>
            <sz val="9"/>
            <color indexed="81"/>
            <rFont val="Tahoma"/>
            <family val="2"/>
          </rPr>
          <t>Guidance:</t>
        </r>
        <r>
          <rPr>
            <sz val="9"/>
            <color indexed="81"/>
            <rFont val="Tahoma"/>
            <family val="2"/>
          </rPr>
          <t xml:space="preserve">
Title of item, i.e. title of journal article, book chapter, conference paper etc.</t>
        </r>
      </text>
    </comment>
    <comment ref="I4" authorId="0" shapeId="0">
      <text>
        <r>
          <rPr>
            <b/>
            <sz val="9"/>
            <color indexed="81"/>
            <rFont val="Tahoma"/>
            <family val="2"/>
          </rPr>
          <t>Guidance:</t>
        </r>
        <r>
          <rPr>
            <sz val="9"/>
            <color indexed="81"/>
            <rFont val="Tahoma"/>
            <family val="2"/>
          </rPr>
          <t xml:space="preserve">
The date of earliest online availability. Use most accurate date available, whether that is day (e.g. 2017-01-01), month (e.g. 2017-01), or year (e.g. 2017).</t>
        </r>
      </text>
    </comment>
    <comment ref="J4" authorId="0" shapeId="0">
      <text>
        <r>
          <rPr>
            <b/>
            <sz val="9"/>
            <color indexed="81"/>
            <rFont val="Tahoma"/>
            <family val="2"/>
          </rPr>
          <t>Guidance:</t>
        </r>
        <r>
          <rPr>
            <sz val="9"/>
            <color indexed="81"/>
            <rFont val="Tahoma"/>
            <family val="2"/>
          </rPr>
          <t xml:space="preserve">
Select only from the </t>
        </r>
        <r>
          <rPr>
            <b/>
            <sz val="9"/>
            <color indexed="81"/>
            <rFont val="Tahoma"/>
            <family val="2"/>
          </rPr>
          <t>constrained</t>
        </r>
        <r>
          <rPr>
            <sz val="9"/>
            <color indexed="81"/>
            <rFont val="Tahoma"/>
            <family val="2"/>
          </rPr>
          <t xml:space="preserve"> </t>
        </r>
        <r>
          <rPr>
            <b/>
            <sz val="9"/>
            <color indexed="81"/>
            <rFont val="Tahoma"/>
            <family val="2"/>
          </rPr>
          <t>drop-down list</t>
        </r>
        <r>
          <rPr>
            <sz val="9"/>
            <color indexed="81"/>
            <rFont val="Tahoma"/>
            <family val="2"/>
          </rPr>
          <t>. State the source of funding to pay the APC: RCUK, COAF, Institutional, or Other. Explain any complications in the 'Notes' field. If there is more than one funder of the APC, state these in the following two columns.</t>
        </r>
      </text>
    </comment>
    <comment ref="K4" authorId="0" shapeId="0">
      <text>
        <r>
          <rPr>
            <b/>
            <sz val="9"/>
            <color indexed="81"/>
            <rFont val="Tahoma"/>
            <family val="2"/>
          </rPr>
          <t>Guidance:</t>
        </r>
        <r>
          <rPr>
            <sz val="9"/>
            <color indexed="81"/>
            <rFont val="Tahoma"/>
            <family val="2"/>
          </rPr>
          <t xml:space="preserve">
Complete if there is more than one fund that the APC is paid from. </t>
        </r>
        <r>
          <rPr>
            <b/>
            <sz val="9"/>
            <color indexed="81"/>
            <rFont val="Tahoma"/>
            <family val="2"/>
          </rPr>
          <t>Select only from the constrained drop-down list</t>
        </r>
      </text>
    </comment>
    <comment ref="L4" authorId="0" shapeId="0">
      <text>
        <r>
          <rPr>
            <b/>
            <sz val="9"/>
            <color indexed="81"/>
            <rFont val="Tahoma"/>
            <family val="2"/>
          </rPr>
          <t>Guidance:</t>
        </r>
        <r>
          <rPr>
            <sz val="9"/>
            <color indexed="81"/>
            <rFont val="Tahoma"/>
            <family val="2"/>
          </rPr>
          <t xml:space="preserve">
Complete if there are more than two funds that the APC is paid from.</t>
        </r>
        <r>
          <rPr>
            <b/>
            <sz val="9"/>
            <color indexed="81"/>
            <rFont val="Tahoma"/>
            <family val="2"/>
          </rPr>
          <t xml:space="preserve"> Select only from the constrained drop-down list</t>
        </r>
      </text>
    </comment>
    <comment ref="M4" authorId="0" shapeId="0">
      <text>
        <r>
          <rPr>
            <b/>
            <sz val="9"/>
            <color indexed="81"/>
            <rFont val="Tahoma"/>
            <family val="2"/>
          </rPr>
          <t>Guidance:</t>
        </r>
        <r>
          <rPr>
            <sz val="9"/>
            <color indexed="81"/>
            <rFont val="Tahoma"/>
            <family val="2"/>
          </rPr>
          <t xml:space="preserve">
</t>
        </r>
        <r>
          <rPr>
            <b/>
            <sz val="9"/>
            <color indexed="81"/>
            <rFont val="Tahoma"/>
            <family val="2"/>
          </rPr>
          <t>Select only from the constrained drop-down list.</t>
        </r>
        <r>
          <rPr>
            <sz val="9"/>
            <color indexed="81"/>
            <rFont val="Tahoma"/>
            <family val="2"/>
          </rPr>
          <t xml:space="preserve"> This may differ from the 'Fund that APC is paid from' field. Explain any complications in the 'Notes' field.  This field is optional when reporting to Jisc.</t>
        </r>
      </text>
    </comment>
    <comment ref="N4" authorId="0" shapeId="0">
      <text>
        <r>
          <rPr>
            <b/>
            <sz val="9"/>
            <color indexed="81"/>
            <rFont val="Tahoma"/>
            <family val="2"/>
          </rPr>
          <t>Guidance:</t>
        </r>
        <r>
          <rPr>
            <sz val="9"/>
            <color indexed="81"/>
            <rFont val="Tahoma"/>
            <family val="2"/>
          </rPr>
          <t xml:space="preserve">
Grant ID for first funder (column M). This field is optional if reporting to Jisc.</t>
        </r>
      </text>
    </comment>
    <comment ref="O4" authorId="0" shapeId="0">
      <text>
        <r>
          <rPr>
            <b/>
            <sz val="9"/>
            <color indexed="81"/>
            <rFont val="Tahoma"/>
            <family val="2"/>
          </rPr>
          <t>Guidance:</t>
        </r>
        <r>
          <rPr>
            <sz val="9"/>
            <color indexed="81"/>
            <rFont val="Tahoma"/>
            <family val="2"/>
          </rPr>
          <t xml:space="preserve">
The funder of the research - complete if there is more than one known funder. </t>
        </r>
        <r>
          <rPr>
            <b/>
            <sz val="9"/>
            <color indexed="81"/>
            <rFont val="Tahoma"/>
            <family val="2"/>
          </rPr>
          <t xml:space="preserve">Select only from the constrained drop-down list. </t>
        </r>
      </text>
    </comment>
    <comment ref="P4" authorId="0" shapeId="0">
      <text>
        <r>
          <rPr>
            <b/>
            <sz val="9"/>
            <color indexed="81"/>
            <rFont val="Tahoma"/>
            <family val="2"/>
          </rPr>
          <t>Guidance:</t>
        </r>
        <r>
          <rPr>
            <sz val="9"/>
            <color indexed="81"/>
            <rFont val="Tahoma"/>
            <family val="2"/>
          </rPr>
          <t xml:space="preserve">
Grant ID for second funder (column O).</t>
        </r>
      </text>
    </comment>
    <comment ref="Q4" authorId="0" shapeId="0">
      <text>
        <r>
          <rPr>
            <b/>
            <sz val="9"/>
            <color indexed="81"/>
            <rFont val="Tahoma"/>
            <family val="2"/>
          </rPr>
          <t>Guidance:</t>
        </r>
        <r>
          <rPr>
            <sz val="9"/>
            <color indexed="81"/>
            <rFont val="Tahoma"/>
            <family val="2"/>
          </rPr>
          <t xml:space="preserve">
The funder of the research - complete if there are more than two known funders.  </t>
        </r>
        <r>
          <rPr>
            <b/>
            <sz val="9"/>
            <color indexed="81"/>
            <rFont val="Tahoma"/>
            <family val="2"/>
          </rPr>
          <t>Select only from the constrained drop-down list.</t>
        </r>
        <r>
          <rPr>
            <sz val="9"/>
            <color indexed="81"/>
            <rFont val="Tahoma"/>
            <family val="2"/>
          </rPr>
          <t xml:space="preserve"> For any additional funders please add after "Notes" column.</t>
        </r>
      </text>
    </comment>
    <comment ref="R4" authorId="0" shapeId="0">
      <text>
        <r>
          <rPr>
            <b/>
            <sz val="9"/>
            <color indexed="81"/>
            <rFont val="Tahoma"/>
            <family val="2"/>
          </rPr>
          <t>Guidance:</t>
        </r>
        <r>
          <rPr>
            <sz val="9"/>
            <color indexed="81"/>
            <rFont val="Tahoma"/>
            <family val="2"/>
          </rPr>
          <t xml:space="preserve">
Grant ID for third funder (column Q).</t>
        </r>
      </text>
    </comment>
    <comment ref="S4" authorId="0" shapeId="0">
      <text>
        <r>
          <rPr>
            <b/>
            <sz val="9"/>
            <color indexed="81"/>
            <rFont val="Tahoma"/>
            <family val="2"/>
          </rPr>
          <t>Guidance:</t>
        </r>
        <r>
          <rPr>
            <sz val="9"/>
            <color indexed="81"/>
            <rFont val="Tahoma"/>
            <family val="2"/>
          </rPr>
          <t xml:space="preserve">
The date that payment leaves the institution's account. Use most accurate date available, whether that is day (e.g. 2017-01-01), month (e.g. 2017-01), or year (e.g. 2017).</t>
        </r>
      </text>
    </comment>
    <comment ref="T4" authorId="0" shapeId="0">
      <text>
        <r>
          <rPr>
            <b/>
            <sz val="9"/>
            <color indexed="81"/>
            <rFont val="Tahoma"/>
            <family val="2"/>
          </rPr>
          <t>Guidance:</t>
        </r>
        <r>
          <rPr>
            <sz val="9"/>
            <color indexed="81"/>
            <rFont val="Tahoma"/>
            <family val="2"/>
          </rPr>
          <t xml:space="preserve">
The amount that was paid for the APC, in the currency it was paid in, excluding VAT (where possible).</t>
        </r>
      </text>
    </comment>
    <comment ref="U4" authorId="0" shapeId="0">
      <text>
        <r>
          <rPr>
            <b/>
            <sz val="9"/>
            <color indexed="81"/>
            <rFont val="Tahoma"/>
            <family val="2"/>
          </rPr>
          <t>Guidance:</t>
        </r>
        <r>
          <rPr>
            <sz val="9"/>
            <color indexed="81"/>
            <rFont val="Tahoma"/>
            <family val="2"/>
          </rPr>
          <t xml:space="preserve">
Currency that the APC was originally paid in e.g. GBP, USD, EUR.</t>
        </r>
      </text>
    </comment>
    <comment ref="V4" authorId="0" shapeId="0">
      <text>
        <r>
          <rPr>
            <b/>
            <sz val="9"/>
            <color indexed="81"/>
            <rFont val="Tahoma"/>
            <family val="2"/>
          </rPr>
          <t>Guidance:</t>
        </r>
        <r>
          <rPr>
            <sz val="9"/>
            <color indexed="81"/>
            <rFont val="Tahoma"/>
            <family val="2"/>
          </rPr>
          <t xml:space="preserve">
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r>
      </text>
    </comment>
    <comment ref="W4" authorId="0" shapeId="0">
      <text>
        <r>
          <rPr>
            <b/>
            <sz val="9"/>
            <color indexed="81"/>
            <rFont val="Tahoma"/>
            <family val="2"/>
          </rPr>
          <t>Guidance:</t>
        </r>
        <r>
          <rPr>
            <sz val="9"/>
            <color indexed="81"/>
            <rFont val="Tahoma"/>
            <family val="2"/>
          </rPr>
          <t xml:space="preserve">
The total of any additional costs charged by the publisher e.g. page and colour charges. This does not include transaction fees such as bank charges (these should be added to "Other OA costs" under section E of "RCUK Compliance tab") . Use the 'Notes' field for details.</t>
        </r>
      </text>
    </comment>
    <comment ref="X4" authorId="0" shapeId="0">
      <text>
        <r>
          <rPr>
            <b/>
            <sz val="9"/>
            <color indexed="81"/>
            <rFont val="Tahoma"/>
            <family val="2"/>
          </rPr>
          <t>Guidance:</t>
        </r>
        <r>
          <rPr>
            <sz val="9"/>
            <color indexed="81"/>
            <rFont val="Tahoma"/>
            <family val="2"/>
          </rPr>
          <t xml:space="preserve">
</t>
        </r>
        <r>
          <rPr>
            <b/>
            <sz val="9"/>
            <color indexed="81"/>
            <rFont val="Tahoma"/>
            <family val="2"/>
          </rPr>
          <t>Where possible, select from drop-down list.</t>
        </r>
        <r>
          <rPr>
            <sz val="9"/>
            <color indexed="81"/>
            <rFont val="Tahoma"/>
            <family val="2"/>
          </rPr>
          <t xml:space="preserve"> Specify whether there was a discount on the APC that was paid to a publisher, including instances where the institution has a pre-payment or membership agreement with the publisher. Please then fill in details about the deal in the "Discounts, memberships and pre-payments" tab.</t>
        </r>
      </text>
    </comment>
    <comment ref="Y4" authorId="0" shapeId="0">
      <text>
        <r>
          <rPr>
            <b/>
            <sz val="9"/>
            <color indexed="81"/>
            <rFont val="Tahoma"/>
            <family val="2"/>
          </rPr>
          <t>Guidance:</t>
        </r>
        <r>
          <rPr>
            <sz val="9"/>
            <color indexed="81"/>
            <rFont val="Tahoma"/>
            <family val="2"/>
          </rPr>
          <t xml:space="preserve">
Mandatory only for publications funded by COAF.</t>
        </r>
      </text>
    </comment>
    <comment ref="Z4" authorId="0" shapeId="0">
      <text>
        <r>
          <rPr>
            <b/>
            <sz val="9"/>
            <color indexed="81"/>
            <rFont val="Tahoma"/>
            <family val="2"/>
          </rPr>
          <t>Guidance:</t>
        </r>
        <r>
          <rPr>
            <sz val="9"/>
            <color indexed="81"/>
            <rFont val="Tahoma"/>
            <family val="2"/>
          </rPr>
          <t xml:space="preserve">
Mandatory only for publications funded by RCUK.</t>
        </r>
      </text>
    </comment>
    <comment ref="AA4" authorId="0" shapeId="0">
      <text>
        <r>
          <rPr>
            <b/>
            <sz val="9"/>
            <color indexed="81"/>
            <rFont val="Tahoma"/>
            <family val="2"/>
          </rPr>
          <t>Guidance:</t>
        </r>
        <r>
          <rPr>
            <sz val="9"/>
            <color indexed="81"/>
            <rFont val="Tahoma"/>
            <family val="2"/>
          </rPr>
          <t xml:space="preserve">
</t>
        </r>
        <r>
          <rPr>
            <b/>
            <sz val="9"/>
            <color indexed="81"/>
            <rFont val="Tahoma"/>
            <family val="2"/>
          </rPr>
          <t>Select from drop-down list.</t>
        </r>
        <r>
          <rPr>
            <sz val="9"/>
            <color indexed="81"/>
            <rFont val="Tahoma"/>
            <family val="2"/>
          </rPr>
          <t xml:space="preserve"> Specify the licence the article has been published under.</t>
        </r>
      </text>
    </comment>
    <comment ref="AB4" authorId="0" shapeId="0">
      <text>
        <r>
          <rPr>
            <b/>
            <sz val="9"/>
            <color indexed="81"/>
            <rFont val="Tahoma"/>
            <family val="2"/>
          </rPr>
          <t>Guidance:</t>
        </r>
        <r>
          <rPr>
            <sz val="9"/>
            <color indexed="81"/>
            <rFont val="Tahoma"/>
            <family val="2"/>
          </rPr>
          <t xml:space="preserve">
Free text field. This can include notes which clarify things for internal institutional purposes as well as notes to explain any context needed for external viewers.</t>
        </r>
      </text>
    </comment>
  </commentList>
</comments>
</file>

<file path=xl/sharedStrings.xml><?xml version="1.0" encoding="utf-8"?>
<sst xmlns="http://schemas.openxmlformats.org/spreadsheetml/2006/main" count="462" uniqueCount="322">
  <si>
    <t>Introduction to the template</t>
  </si>
  <si>
    <t>For full details visit the Jisc Collections website, where the template can be downloaded:</t>
  </si>
  <si>
    <t>https://www.jisc-collections.ac.uk/Jisc-Monitor/APC-data-collection/</t>
  </si>
  <si>
    <t>An FAQ can be found here:</t>
  </si>
  <si>
    <t>https://www.jisc-collections.ac.uk/Jisc-Monitor/APC-data-collection/Jisc-APC-template-FAQ/</t>
  </si>
  <si>
    <t>It is recommended that institutions archive the spreadsheets or CSVs that they release in an online research repository, such as figshare or their own institutional repository. Jisc Collections can do this on behalf of institutions if they wish. Please contact jisc.apc@jisc.ac.uk for further information.</t>
  </si>
  <si>
    <t>This spreadsheet and all data contained within it are published under a Creative Commons CC0 license.</t>
  </si>
  <si>
    <t>To the extent possible under law, Jisc and the higher education institution completing this template have waived all copyright and related or neighboring rights to this work.</t>
  </si>
  <si>
    <t>Definitions of metadata fields</t>
  </si>
  <si>
    <t>This guidance is provided to define the fields provided in the template and describe how to complete them. Rows 3-6 of the template are filled out with dummy data as an example; please delete this when filling in your own information. The columns are grouped into sections for convenience: institutional, bibliographic, funding, APC, and license data.</t>
  </si>
  <si>
    <t>Fields highlighted in grey are considered by COAF and RCUK to be required fields. It is recommended to complete as many fields as possible. These are also considered by Jisc to be required unless stated otherwise in the description. Any fields that aren't relevant leave blank.</t>
  </si>
  <si>
    <r>
      <t xml:space="preserve">Additionally, fields highlighted in green are considered by RCUK to be required for their reporting purposes. RCUK recognises the difficulty some institutions may have in providing this level of information and request that Research Organisations make their best endeavours to provide the information requested. If you need further advice or have specific issues please contact RCUK at: </t>
    </r>
    <r>
      <rPr>
        <b/>
        <sz val="10"/>
        <color theme="1"/>
        <rFont val="Arial"/>
        <family val="2"/>
      </rPr>
      <t xml:space="preserve">openaccess@rcuk.ac.uk </t>
    </r>
    <r>
      <rPr>
        <sz val="10"/>
        <color theme="1"/>
        <rFont val="Arial"/>
        <family val="2"/>
      </rPr>
      <t xml:space="preserve"> </t>
    </r>
  </si>
  <si>
    <r>
      <t xml:space="preserve">Fields highlighted in yellow are considered by COAF to be required for their reporting purposes. COAF recognises the difficulty some institutions may have in providing this level of information and request that Research Organisations make their best endeavours to provide the information requested. If you need further advice or have specific issues on the use or reporting of COAF funds please contact Wellcome at: </t>
    </r>
    <r>
      <rPr>
        <b/>
        <sz val="10"/>
        <rFont val="Arial"/>
        <family val="2"/>
      </rPr>
      <t>openacc@wellcome.ac.uk</t>
    </r>
  </si>
  <si>
    <t>Column name</t>
  </si>
  <si>
    <t>Description</t>
  </si>
  <si>
    <t>Equivalent RIOXX field</t>
  </si>
  <si>
    <t>Equivalent CASRAI field</t>
  </si>
  <si>
    <t>Internal institutional data</t>
  </si>
  <si>
    <t>Date of acceptance</t>
  </si>
  <si>
    <t>Date on which the resource has been accepted for publication with all substantive changes made. Use most accurate date available, whether that is day (e.g. 2017-01-01), month (e.g. 2017-01), or year (e.g. 2017).</t>
  </si>
  <si>
    <t>dcterms:dateAccepted</t>
  </si>
  <si>
    <t>http://dictionary.casrai.org/Journal_Article/Final_Acceptance_Date</t>
  </si>
  <si>
    <t>Bibliographic data</t>
  </si>
  <si>
    <t>PubMed ID</t>
  </si>
  <si>
    <t>PubMed unique identifier.</t>
  </si>
  <si>
    <t xml:space="preserve">http://dictionary.casrai.org/Output_ID_Types/PMID </t>
  </si>
  <si>
    <t>DOI</t>
  </si>
  <si>
    <t>The Digital Object Identifier.</t>
  </si>
  <si>
    <t>rioxxterms:version_of_record</t>
  </si>
  <si>
    <t>http://dictionary.casrai.org/Journal_Article/DOI</t>
  </si>
  <si>
    <t>Publisher</t>
  </si>
  <si>
    <t>The name of the organisation making an article available. Complete if no DOI or PMID is provided.</t>
  </si>
  <si>
    <t>dc:publisher</t>
  </si>
  <si>
    <t>http://dictionary.casrai.org/Journal_Article/Publisher_Name</t>
  </si>
  <si>
    <t>Journal</t>
  </si>
  <si>
    <t>Title of the work that the item is contained within: if it is not a journal but a book or conference proceeding, use the title of that instead. The name of the organisation making an article available. Complete if no DOI or PMID is provided.</t>
  </si>
  <si>
    <t>http://dictionary.casrai.org/Journal_Article/Journal</t>
  </si>
  <si>
    <t>ISSN</t>
  </si>
  <si>
    <t>The International Standard Serial Number. E-ISSN is preferred. Use ISBN if applicable. Complete if no PMID or DOI is provided.</t>
  </si>
  <si>
    <t>dc:source</t>
  </si>
  <si>
    <t>http://dictionary.casrai.org/Journal_Article/ISSN</t>
  </si>
  <si>
    <t>Type of publication</t>
  </si>
  <si>
    <t>Select what kind of publication the item is published in from the drop-down list. Complete if no DOI or PMID is provided.</t>
  </si>
  <si>
    <t>rioxxterms:type</t>
  </si>
  <si>
    <t xml:space="preserve"> </t>
  </si>
  <si>
    <t>Article title</t>
  </si>
  <si>
    <t>Title of item, i.e. title of journal article, book chapter, conference paper etc.</t>
  </si>
  <si>
    <t>dc:title</t>
  </si>
  <si>
    <t>http://dictionary.casrai.org/Journal_Article/Article_Title</t>
  </si>
  <si>
    <t>Date of publication</t>
  </si>
  <si>
    <t>The date of earliest online availability. Use most accurate date available, whether that is day (e.g. 2017-01-01), month (e.g. 2017-01), or year (e.g. 2017).</t>
  </si>
  <si>
    <t>rioxxterms:publication_date</t>
  </si>
  <si>
    <t>http://dictionary.casrai.org/Journal_Article/Publication_Date</t>
  </si>
  <si>
    <t>Funding data</t>
  </si>
  <si>
    <t>Fund that APC is paid from (1)</t>
  </si>
  <si>
    <t>Select from drop-down list. State the source of funding to pay the APC: RCUK, COAF, Institutional, or Other. Explain any complications in the 'Notes' field. If there is more than one funder of the APC, state these in the following two columns.</t>
  </si>
  <si>
    <t>http://dictionary.casrai.org/APC_Payment/Source_Fund(s)</t>
  </si>
  <si>
    <t>Fund that APC is paid from (2)</t>
  </si>
  <si>
    <t>Complete if there is more than one fund that the APC is paid from.</t>
  </si>
  <si>
    <t>Fund that APC is paid from (3)</t>
  </si>
  <si>
    <t>Complete if there are more than two funds that the APC is paid from.</t>
  </si>
  <si>
    <t>Funder of research (1)</t>
  </si>
  <si>
    <t>The funder of the research. This is optional but it may differ from the 'Fund that APC is paid from' field. Explain any complications in the 'Notes' field. This field is optional when reporting to Jisc.</t>
  </si>
  <si>
    <t>rioxxterms:project</t>
  </si>
  <si>
    <t>Grant ID (1)</t>
  </si>
  <si>
    <t>Grant ID for first funder.This field is optional when reporting to Jisc.</t>
  </si>
  <si>
    <t>Funder of research (2)</t>
  </si>
  <si>
    <t>The funder of the research. Complete if there is more than one funder.</t>
  </si>
  <si>
    <t>Grant ID (2)</t>
  </si>
  <si>
    <t>Grant ID for second funder.</t>
  </si>
  <si>
    <t>Funder of research (3)</t>
  </si>
  <si>
    <t>The funder of the research. Complete if there are more than two funders.</t>
  </si>
  <si>
    <t>Grant ID (3)</t>
  </si>
  <si>
    <t>Grant ID for third funder.</t>
  </si>
  <si>
    <t>APC data</t>
  </si>
  <si>
    <t>Date of APC payment</t>
  </si>
  <si>
    <t>The date that payment leaves the institution's account. Use most accurate date available, whether that is day (e.g. 2017-01-01), month (e.g. 2017-01), or year (e.g. 2017).</t>
  </si>
  <si>
    <t>http://dictionary.casrai.org/APC_Payment/Date</t>
  </si>
  <si>
    <t>APC paid (actual currency) excluding VAT</t>
  </si>
  <si>
    <t>The amount that was paid for the APC, in the currency it was paid in, excluding VAT. In the case where the amount is unknown or unclear, as with prepaid or offset APCs, leave blank and indicate the name of the deal under 'Discounts, memberships, &amp; pre-payment agreements.'</t>
  </si>
  <si>
    <t>http://dictionary.casrai.org/APC_Payment/Amount_Paid</t>
  </si>
  <si>
    <t>Currency of APC</t>
  </si>
  <si>
    <t>Currency that the APC was originally paid in e.g. GBP, USD, EUR.</t>
  </si>
  <si>
    <t>http://dictionary.casrai.org/APC_Payment/Currency</t>
  </si>
  <si>
    <t>APC paid (£) including VAT if charged</t>
  </si>
  <si>
    <t>The amount that was paid for the APC in GBP. Includes VAT but excludes additional publication costs. In the case where the amount is unknown or unclear, as with prepaid or offset APCs, leave blank and indicate the name of the deal under 'Discounts, memberships, &amp; pre-payment agreements.'</t>
  </si>
  <si>
    <t>Additional publication costs (£)</t>
  </si>
  <si>
    <t>The total of any additional costs charged by the publisher e.g. page and colour charges. This does not include transaction fees such as bank charges. Use the 'Notes' field for details.</t>
  </si>
  <si>
    <t>Discounts, memberships &amp; pre-payment agreements</t>
  </si>
  <si>
    <t>Select from drop-down list. Specify whether there was a discount on the APC that was paid to a publisher, including instances where the institution has a pre-payment or membership agreement with the publisher.</t>
  </si>
  <si>
    <t>Amount of APC charged to COAF grant (include VAT if charged)</t>
  </si>
  <si>
    <t>Mandatory only for publications funded by COAF.</t>
  </si>
  <si>
    <t>Amount of APC charged to RCUK OA fund (include VAT if charged)</t>
  </si>
  <si>
    <t>Mandatory only for publications funded by RCUK.</t>
  </si>
  <si>
    <t>License data</t>
  </si>
  <si>
    <t>Licence</t>
  </si>
  <si>
    <t>Select from drop-down list. Specify the licence the article has been published under.</t>
  </si>
  <si>
    <t>ali:license_ref</t>
  </si>
  <si>
    <t>http://dictionary.casrai.org/APC_Payment/Licence_Type</t>
  </si>
  <si>
    <t>Notes</t>
  </si>
  <si>
    <t>Free text field. This can include notes which clarify things for internal institutional purposes as well as notes to explain any context needed for external viewers.</t>
  </si>
  <si>
    <t>http://dictionary.casrai.org/Internal_OA_Cost_Application/External_Notes</t>
  </si>
  <si>
    <t>Grey fields are required by COAF and RCUK, and are required by Jisc unless otherwise stated</t>
  </si>
  <si>
    <t>Green fields are required by RCUK only</t>
  </si>
  <si>
    <t>Yellow fields are required by COAF only</t>
  </si>
  <si>
    <t>Complete if no DOI or PubMed ID provided</t>
  </si>
  <si>
    <t>E-ISSN</t>
  </si>
  <si>
    <t>Amount of APC charged to COAF grant (including VAT if charged) in £</t>
  </si>
  <si>
    <t>Amount of APC charged to RCUK OA fund (including VAT if charged) in £</t>
  </si>
  <si>
    <t>RCUK</t>
  </si>
  <si>
    <t>COAF</t>
  </si>
  <si>
    <t>NERC</t>
  </si>
  <si>
    <t>British Heart Foundation</t>
  </si>
  <si>
    <t>JiscCollections_RSC</t>
  </si>
  <si>
    <t>CC BY</t>
  </si>
  <si>
    <t>Conference Paper/Proceeding/Abstract</t>
  </si>
  <si>
    <t>Institutional</t>
  </si>
  <si>
    <t>Other</t>
  </si>
  <si>
    <t>CC BY-NC</t>
  </si>
  <si>
    <t>Wellcome Trust</t>
  </si>
  <si>
    <t>Elsevier_Prepayment</t>
  </si>
  <si>
    <r>
      <t xml:space="preserve">This is </t>
    </r>
    <r>
      <rPr>
        <b/>
        <sz val="10"/>
        <rFont val="Arial"/>
        <family val="2"/>
      </rPr>
      <t xml:space="preserve">populated automatically </t>
    </r>
    <r>
      <rPr>
        <sz val="10"/>
        <rFont val="Arial"/>
        <family val="2"/>
      </rPr>
      <t>from the 'Discounts, memberships &amp; pre-payment agreements' column on "JISC APC template"</t>
    </r>
  </si>
  <si>
    <r>
      <t>The</t>
    </r>
    <r>
      <rPr>
        <b/>
        <sz val="10"/>
        <rFont val="Arial"/>
        <family val="2"/>
      </rPr>
      <t xml:space="preserve"> institution enters</t>
    </r>
    <r>
      <rPr>
        <sz val="10"/>
        <rFont val="Arial"/>
        <family val="2"/>
      </rPr>
      <t xml:space="preserve"> the amount spent on the deal</t>
    </r>
  </si>
  <si>
    <r>
      <t xml:space="preserve">The </t>
    </r>
    <r>
      <rPr>
        <b/>
        <sz val="10"/>
        <rFont val="Arial"/>
        <family val="2"/>
      </rPr>
      <t>institution enters</t>
    </r>
    <r>
      <rPr>
        <sz val="10"/>
        <rFont val="Arial"/>
        <family val="2"/>
      </rPr>
      <t xml:space="preserve"> the amount of the membership price charged to COAF, if any</t>
    </r>
  </si>
  <si>
    <r>
      <t xml:space="preserve">The </t>
    </r>
    <r>
      <rPr>
        <b/>
        <sz val="10"/>
        <rFont val="Arial"/>
        <family val="2"/>
      </rPr>
      <t>institution enters</t>
    </r>
    <r>
      <rPr>
        <sz val="10"/>
        <rFont val="Arial"/>
        <family val="2"/>
      </rPr>
      <t xml:space="preserve"> the amount of the membership price charged to RCUK, if any</t>
    </r>
  </si>
  <si>
    <r>
      <t xml:space="preserve">The number of APCs paid under this deal is </t>
    </r>
    <r>
      <rPr>
        <b/>
        <sz val="10"/>
        <rFont val="Arial"/>
        <family val="2"/>
      </rPr>
      <t>calculated automatically</t>
    </r>
    <r>
      <rPr>
        <sz val="10"/>
        <rFont val="Arial"/>
        <family val="2"/>
      </rPr>
      <t xml:space="preserve"> from the number of times the name of this deal occurs in the "Discounts, memberships &amp; prepayment agreeements" column of the "JISC APC template"</t>
    </r>
  </si>
  <si>
    <r>
      <t xml:space="preserve">The amount spent on these APCs is </t>
    </r>
    <r>
      <rPr>
        <b/>
        <sz val="10"/>
        <rFont val="Arial"/>
        <family val="2"/>
      </rPr>
      <t>calculated automatically</t>
    </r>
    <r>
      <rPr>
        <sz val="10"/>
        <rFont val="Arial"/>
        <family val="2"/>
      </rPr>
      <t xml:space="preserve"> from the sum of the "APC expenditure (£) including VAT if charged" of the "JISC APC template"</t>
    </r>
  </si>
  <si>
    <r>
      <t xml:space="preserve">The amount spent on these APCs is </t>
    </r>
    <r>
      <rPr>
        <b/>
        <sz val="10"/>
        <rFont val="Arial"/>
        <family val="2"/>
      </rPr>
      <t>calculated automatically</t>
    </r>
    <r>
      <rPr>
        <sz val="10"/>
        <rFont val="Arial"/>
        <family val="2"/>
      </rPr>
      <t xml:space="preserve"> from the the sum of the "Amount of APC charged to COAF grant (including VAT if charged) in £" column of the "JISC APC template"</t>
    </r>
  </si>
  <si>
    <r>
      <t xml:space="preserve">The amount spent on these APCs is </t>
    </r>
    <r>
      <rPr>
        <b/>
        <sz val="10"/>
        <rFont val="Arial"/>
        <family val="2"/>
      </rPr>
      <t>calculated automatically</t>
    </r>
    <r>
      <rPr>
        <sz val="10"/>
        <rFont val="Arial"/>
        <family val="2"/>
      </rPr>
      <t xml:space="preserve"> from the "Amount of APC charged to RCUK OA fund (including VAT if charged) in £" column of the "JISC APC template"</t>
    </r>
  </si>
  <si>
    <r>
      <t xml:space="preserve">This is </t>
    </r>
    <r>
      <rPr>
        <b/>
        <sz val="10"/>
        <rFont val="Arial"/>
        <family val="2"/>
      </rPr>
      <t>calculated</t>
    </r>
    <r>
      <rPr>
        <sz val="10"/>
        <rFont val="Arial"/>
        <family val="2"/>
      </rPr>
      <t xml:space="preserve"> </t>
    </r>
    <r>
      <rPr>
        <b/>
        <sz val="10"/>
        <rFont val="Arial"/>
        <family val="2"/>
      </rPr>
      <t>automatically</t>
    </r>
    <r>
      <rPr>
        <sz val="10"/>
        <rFont val="Arial"/>
        <family val="2"/>
      </rPr>
      <t xml:space="preserve"> based on columns C &amp; G in this sheet</t>
    </r>
  </si>
  <si>
    <r>
      <t xml:space="preserve">This is </t>
    </r>
    <r>
      <rPr>
        <b/>
        <sz val="10"/>
        <rFont val="Arial"/>
        <family val="2"/>
      </rPr>
      <t>calculated automatically</t>
    </r>
    <r>
      <rPr>
        <sz val="10"/>
        <rFont val="Arial"/>
        <family val="2"/>
      </rPr>
      <t xml:space="preserve"> based on columns D &amp; H in this sheet</t>
    </r>
  </si>
  <si>
    <r>
      <t xml:space="preserve">The total APC expenditure spent under this deal is </t>
    </r>
    <r>
      <rPr>
        <b/>
        <sz val="10"/>
        <rFont val="Arial"/>
        <family val="2"/>
      </rPr>
      <t xml:space="preserve">calculated automatically </t>
    </r>
    <r>
      <rPr>
        <sz val="10"/>
        <rFont val="Arial"/>
        <family val="2"/>
      </rPr>
      <t>based on columns B &amp; F in this sheet</t>
    </r>
  </si>
  <si>
    <t>Membership price including VAT (£)</t>
  </si>
  <si>
    <t>Membership price  charged to COAF including VAT (£)</t>
  </si>
  <si>
    <t>Membership price charged to RCUK including VAT (£)</t>
  </si>
  <si>
    <t>Number of APCs</t>
  </si>
  <si>
    <t>APC expenditure including VAT (£)</t>
  </si>
  <si>
    <t>Total amount of APC charged to COAF grant including VAT (£)</t>
  </si>
  <si>
    <t>Total amount of APC charged to RCUK OA fund including VAT (£)</t>
  </si>
  <si>
    <t>Total cost to COAF including VAT (£)</t>
  </si>
  <si>
    <t>Total cost to RCUK including VAT (£)</t>
  </si>
  <si>
    <t>Total expenditure including VAT (£)</t>
  </si>
  <si>
    <r>
      <t xml:space="preserve">Summary information on compliance with RCUK OA policy </t>
    </r>
    <r>
      <rPr>
        <b/>
        <sz val="14"/>
        <color theme="4"/>
        <rFont val="Calibri"/>
        <family val="2"/>
        <scheme val="minor"/>
      </rPr>
      <t>1 April 2019-31 March 2020</t>
    </r>
    <r>
      <rPr>
        <b/>
        <sz val="14"/>
        <rFont val="Calibri"/>
        <family val="2"/>
        <scheme val="minor"/>
      </rPr>
      <t xml:space="preserve"> (to be completed by all ROs)</t>
    </r>
  </si>
  <si>
    <t>A</t>
  </si>
  <si>
    <t>Compliance based on actual publications data</t>
  </si>
  <si>
    <t>Number</t>
  </si>
  <si>
    <t>Total publications arising from research council funding</t>
  </si>
  <si>
    <t>Number of gold compliant publications</t>
  </si>
  <si>
    <t>Number of green compliant publications</t>
  </si>
  <si>
    <t>Overall compliance</t>
  </si>
  <si>
    <t>B</t>
  </si>
  <si>
    <t>Compliance based on estimates of publication numbers</t>
  </si>
  <si>
    <t>Percent</t>
  </si>
  <si>
    <t>Proportion of compliance delivered through the gold route</t>
  </si>
  <si>
    <t>Proportion of compliance delivered through the green route</t>
  </si>
  <si>
    <t xml:space="preserve">Estimate of overall compliance </t>
  </si>
  <si>
    <t>C</t>
  </si>
  <si>
    <t>Compliance summary - no data</t>
  </si>
  <si>
    <t>Provide short statement on how implementation of UKRI OA policy is progressing.</t>
  </si>
  <si>
    <t>Summary information on open access spend</t>
  </si>
  <si>
    <t>D</t>
  </si>
  <si>
    <t>OA block grant summary information</t>
  </si>
  <si>
    <t>OA grant brought forward</t>
  </si>
  <si>
    <t>OA grant received</t>
  </si>
  <si>
    <t>OA Grant available</t>
  </si>
  <si>
    <t>OA grant spent</t>
  </si>
  <si>
    <t>OA grant carried forward</t>
  </si>
  <si>
    <r>
      <t xml:space="preserve">Guidance                                                                                                                                                                                                                                          </t>
    </r>
    <r>
      <rPr>
        <sz val="11"/>
        <color rgb="FFFF0000"/>
        <rFont val="Calibri"/>
        <family val="2"/>
        <scheme val="minor"/>
      </rPr>
      <t>Please do not overwrite any of the formulae in columns C,E and G) Apart from cell C34 and C35</t>
    </r>
  </si>
  <si>
    <r>
      <rPr>
        <b/>
        <sz val="11"/>
        <rFont val="Calibri"/>
        <family val="2"/>
        <scheme val="minor"/>
      </rPr>
      <t xml:space="preserve">Actual </t>
    </r>
    <r>
      <rPr>
        <sz val="11"/>
        <rFont val="Calibri"/>
        <family val="2"/>
        <scheme val="minor"/>
      </rPr>
      <t>Year 1 spend (April 2013 - March 2014)</t>
    </r>
  </si>
  <si>
    <r>
      <rPr>
        <b/>
        <sz val="11"/>
        <color theme="1"/>
        <rFont val="Calibri"/>
        <family val="2"/>
        <scheme val="minor"/>
      </rPr>
      <t xml:space="preserve">Year 6 </t>
    </r>
    <r>
      <rPr>
        <sz val="10"/>
        <rFont val="Arial"/>
      </rPr>
      <t xml:space="preserve"> - Cell G33. Will show if your RO was in Credit or Debit as normal. However, at the end of year 6 credit was either clawed back where possible or the RO was allowed to carry forward the Debit into year 7 if you wish.  
If you are in </t>
    </r>
    <r>
      <rPr>
        <b/>
        <sz val="11"/>
        <color theme="1"/>
        <rFont val="Calibri"/>
        <family val="2"/>
        <scheme val="minor"/>
      </rPr>
      <t>Credit</t>
    </r>
    <r>
      <rPr>
        <sz val="10"/>
        <rFont val="Arial"/>
      </rPr>
      <t xml:space="preserve"> at the end of year 6 and credit was clawed back you need to adjust Cell C34 to show no funds brought forward. so enter zero. 
If you were in </t>
    </r>
    <r>
      <rPr>
        <b/>
        <sz val="11"/>
        <color theme="1"/>
        <rFont val="Calibri"/>
        <family val="2"/>
        <scheme val="minor"/>
      </rPr>
      <t>Debit</t>
    </r>
    <r>
      <rPr>
        <sz val="10"/>
        <rFont val="Arial"/>
      </rPr>
      <t xml:space="preserve"> end of year 6 you are permitted to carry forward the debit balance into year 7 so no need to adjust this cell.  The formulas will do this for you. 
</t>
    </r>
    <r>
      <rPr>
        <b/>
        <sz val="11"/>
        <color theme="1"/>
        <rFont val="Calibri"/>
        <family val="2"/>
        <scheme val="minor"/>
      </rPr>
      <t xml:space="preserve">Year 7 </t>
    </r>
    <r>
      <rPr>
        <sz val="10"/>
        <rFont val="Arial"/>
      </rPr>
      <t xml:space="preserve"> -  Cell G34 - Will show if your RO is in debit or credit at the end of Year 7
If you are in </t>
    </r>
    <r>
      <rPr>
        <b/>
        <sz val="10"/>
        <rFont val="Arial"/>
        <family val="2"/>
      </rPr>
      <t>Credit</t>
    </r>
    <r>
      <rPr>
        <sz val="10"/>
        <rFont val="Arial"/>
      </rPr>
      <t xml:space="preserve"> at the end of year 7 this will be clawed back. If you had zero brought forward then the FES should match the spend in cell F34. and the credit clawed back will be what is showing in cell G34. Difference between award and spend. 
If you are in </t>
    </r>
    <r>
      <rPr>
        <b/>
        <sz val="11"/>
        <color theme="1"/>
        <rFont val="Calibri"/>
        <family val="2"/>
        <scheme val="minor"/>
      </rPr>
      <t>Debit</t>
    </r>
    <r>
      <rPr>
        <sz val="10"/>
        <rFont val="Arial"/>
      </rPr>
      <t xml:space="preserve"> at the end of year 7 then the RO will need to cover this internally. You are not permitted to carry this forward into year 8. Therefore your FES needs to be either the full award value (D34) and/or the carried forward debit (C34) and the spend (F34). So a value over the award. You won't be invoiced for overspends it's just for reporting.  
</t>
    </r>
    <r>
      <rPr>
        <b/>
        <sz val="10"/>
        <rFont val="Arial"/>
        <family val="2"/>
      </rPr>
      <t>Year 8</t>
    </r>
    <r>
      <rPr>
        <sz val="10"/>
        <rFont val="Arial"/>
      </rPr>
      <t xml:space="preserve"> - RO's are not permitted to carry forward a debit and credit into this year or at the end. 
</t>
    </r>
  </si>
  <si>
    <r>
      <rPr>
        <b/>
        <sz val="11"/>
        <rFont val="Calibri"/>
        <family val="2"/>
        <scheme val="minor"/>
      </rPr>
      <t>Actual</t>
    </r>
    <r>
      <rPr>
        <sz val="11"/>
        <rFont val="Calibri"/>
        <family val="2"/>
        <scheme val="minor"/>
      </rPr>
      <t xml:space="preserve"> Year 2 spend (April 2014 - March 2015)</t>
    </r>
  </si>
  <si>
    <r>
      <rPr>
        <b/>
        <sz val="11"/>
        <rFont val="Calibri"/>
        <family val="2"/>
        <scheme val="minor"/>
      </rPr>
      <t xml:space="preserve">Actual </t>
    </r>
    <r>
      <rPr>
        <sz val="11"/>
        <rFont val="Calibri"/>
        <family val="2"/>
        <scheme val="minor"/>
      </rPr>
      <t>Year 3 spend (April 2015 - March 2016)</t>
    </r>
  </si>
  <si>
    <r>
      <rPr>
        <b/>
        <sz val="11"/>
        <rFont val="Calibri"/>
        <family val="2"/>
        <scheme val="minor"/>
      </rPr>
      <t xml:space="preserve">Actual </t>
    </r>
    <r>
      <rPr>
        <sz val="11"/>
        <rFont val="Calibri"/>
        <family val="2"/>
        <scheme val="minor"/>
      </rPr>
      <t>Year 4 spend (April 2016 - March 2017)</t>
    </r>
  </si>
  <si>
    <r>
      <rPr>
        <b/>
        <sz val="11"/>
        <rFont val="Calibri"/>
        <family val="2"/>
        <scheme val="minor"/>
      </rPr>
      <t xml:space="preserve">Actual </t>
    </r>
    <r>
      <rPr>
        <sz val="11"/>
        <rFont val="Calibri"/>
        <family val="2"/>
        <scheme val="minor"/>
      </rPr>
      <t>Year 5 spend (April 2017 - March 2018)</t>
    </r>
  </si>
  <si>
    <r>
      <rPr>
        <b/>
        <sz val="11"/>
        <rFont val="Calibri"/>
        <family val="2"/>
        <scheme val="minor"/>
      </rPr>
      <t xml:space="preserve">Actual </t>
    </r>
    <r>
      <rPr>
        <sz val="11"/>
        <rFont val="Calibri"/>
        <family val="2"/>
        <scheme val="minor"/>
      </rPr>
      <t>Year 6 spend (April 2018 - March 2019)</t>
    </r>
  </si>
  <si>
    <r>
      <rPr>
        <b/>
        <sz val="11"/>
        <rFont val="Calibri"/>
        <family val="2"/>
        <scheme val="minor"/>
      </rPr>
      <t xml:space="preserve">Actual </t>
    </r>
    <r>
      <rPr>
        <sz val="11"/>
        <rFont val="Calibri"/>
        <family val="2"/>
        <scheme val="minor"/>
      </rPr>
      <t>Year 7  spend (April 2019 - March 2020)</t>
    </r>
  </si>
  <si>
    <r>
      <rPr>
        <b/>
        <sz val="11"/>
        <rFont val="Calibri"/>
        <family val="2"/>
        <scheme val="minor"/>
      </rPr>
      <t xml:space="preserve">To date, actual </t>
    </r>
    <r>
      <rPr>
        <sz val="11"/>
        <rFont val="Calibri"/>
        <family val="2"/>
        <scheme val="minor"/>
      </rPr>
      <t xml:space="preserve">Year 8 Award (April 2020 - March 2021) </t>
    </r>
  </si>
  <si>
    <r>
      <rPr>
        <b/>
        <sz val="11"/>
        <rFont val="Calibri"/>
        <family val="2"/>
        <scheme val="minor"/>
      </rPr>
      <t>For remainder of  FY,</t>
    </r>
    <r>
      <rPr>
        <b/>
        <sz val="11"/>
        <color rgb="FFFF0000"/>
        <rFont val="Calibri"/>
        <family val="2"/>
        <scheme val="minor"/>
      </rPr>
      <t xml:space="preserve"> estimated</t>
    </r>
    <r>
      <rPr>
        <b/>
        <sz val="11"/>
        <rFont val="Calibri"/>
        <family val="2"/>
        <scheme val="minor"/>
      </rPr>
      <t xml:space="preserve"> spend in </t>
    </r>
    <r>
      <rPr>
        <sz val="11"/>
        <rFont val="Calibri"/>
        <family val="2"/>
        <scheme val="minor"/>
      </rPr>
      <t>Year 8  (April 2020 - March 2021)</t>
    </r>
  </si>
  <si>
    <t xml:space="preserve">Total </t>
  </si>
  <si>
    <t>E</t>
  </si>
  <si>
    <r>
      <t>OA block grant summary of non-publisher spend (</t>
    </r>
    <r>
      <rPr>
        <b/>
        <sz val="11"/>
        <color theme="4"/>
        <rFont val="Calibri"/>
        <family val="2"/>
        <scheme val="minor"/>
      </rPr>
      <t>1 April 2019 to 31 March 2020</t>
    </r>
    <r>
      <rPr>
        <b/>
        <sz val="11"/>
        <rFont val="Calibri"/>
        <family val="2"/>
        <scheme val="minor"/>
      </rPr>
      <t>)</t>
    </r>
  </si>
  <si>
    <t>E   Comments</t>
  </si>
  <si>
    <t>Total of non-publisher spend</t>
  </si>
  <si>
    <t>OA operations/APC processing</t>
  </si>
  <si>
    <t>Amount</t>
  </si>
  <si>
    <t>Staff costs</t>
  </si>
  <si>
    <t>Non-staff costs</t>
  </si>
  <si>
    <t>Total OA operations/APC processing</t>
  </si>
  <si>
    <t>Sum of 'Other - details' below</t>
  </si>
  <si>
    <t xml:space="preserve">Other OA costs     </t>
  </si>
  <si>
    <t>Other - details-1</t>
  </si>
  <si>
    <t>Other - details-2</t>
  </si>
  <si>
    <t>Other - details-3</t>
  </si>
  <si>
    <t>Other - details-4</t>
  </si>
  <si>
    <t>Other - details-5</t>
  </si>
  <si>
    <t>Other - details-6</t>
  </si>
  <si>
    <t>Other - details-7</t>
  </si>
  <si>
    <t>Book</t>
  </si>
  <si>
    <t>AHRC</t>
  </si>
  <si>
    <t>ACS_AuthorChoice Institutional membership discount</t>
  </si>
  <si>
    <t>CC0</t>
  </si>
  <si>
    <t>Book chapter</t>
  </si>
  <si>
    <t>BBSRC</t>
  </si>
  <si>
    <t>ACS_AuthorChoice membership discount</t>
  </si>
  <si>
    <t>Book edited</t>
  </si>
  <si>
    <t>Wellcome supplement</t>
  </si>
  <si>
    <t>EPSRC</t>
  </si>
  <si>
    <t xml:space="preserve">Author_Supporter/Membership Discount </t>
  </si>
  <si>
    <t>CC BY-SA</t>
  </si>
  <si>
    <t>Case report</t>
  </si>
  <si>
    <t>ESRC</t>
  </si>
  <si>
    <t>De Gruyter offset</t>
  </si>
  <si>
    <t>MRC</t>
  </si>
  <si>
    <t>CC BY-ND</t>
  </si>
  <si>
    <t>Consultancy Report</t>
  </si>
  <si>
    <t>Institutional_ membership discount</t>
  </si>
  <si>
    <t>CC BY-NC-SA</t>
  </si>
  <si>
    <t>Data paper</t>
  </si>
  <si>
    <t>STFC</t>
  </si>
  <si>
    <t>Institutional_IEEE_Discount</t>
  </si>
  <si>
    <t>CC BY-NC-ND</t>
  </si>
  <si>
    <t>Journal Article/Review</t>
  </si>
  <si>
    <t>NC3Rs</t>
  </si>
  <si>
    <t>Institutional_Prepayment</t>
  </si>
  <si>
    <t>Publisher copyright</t>
  </si>
  <si>
    <t>Letter</t>
  </si>
  <si>
    <t xml:space="preserve">JiscCollections_IOPP </t>
  </si>
  <si>
    <t>Author copyright</t>
  </si>
  <si>
    <t>Manual/Guide</t>
  </si>
  <si>
    <t>Arthritis Research UK</t>
  </si>
  <si>
    <t>Unspecified/unclear</t>
  </si>
  <si>
    <t>Methods and protocols</t>
  </si>
  <si>
    <t>Bloodwise</t>
  </si>
  <si>
    <t>JiscCollections_RSC_Read&amp;Publish</t>
  </si>
  <si>
    <t>Monograph</t>
  </si>
  <si>
    <t>JiscCollections_Taylor &amp; Francis</t>
  </si>
  <si>
    <t>Policy briefing report</t>
  </si>
  <si>
    <t>Cancer Research UK</t>
  </si>
  <si>
    <t>Sage prepayment</t>
  </si>
  <si>
    <t>Technical Report</t>
  </si>
  <si>
    <t>Parkinson's UK</t>
  </si>
  <si>
    <t>Springer Compact</t>
  </si>
  <si>
    <t>Technical Standard</t>
  </si>
  <si>
    <t>NIH</t>
  </si>
  <si>
    <t>None</t>
  </si>
  <si>
    <t>Thesis</t>
  </si>
  <si>
    <t>European Union</t>
  </si>
  <si>
    <t>Working paper</t>
  </si>
  <si>
    <t>Institution name: Edinburgh Napier University</t>
  </si>
  <si>
    <t>Contact name and email address: Lindsay Ramage; L.Ramage@napier.ac.uk</t>
  </si>
  <si>
    <t>Undergraduate nursing and midwifery student’s attitudes to mental illness</t>
  </si>
  <si>
    <t>2020-03-01</t>
  </si>
  <si>
    <t>Sterling</t>
  </si>
  <si>
    <t>Mitigation Mechanisms Against the DAO Attack on the Routing Protocol for Low Power and Lossy Networks (RPL)</t>
  </si>
  <si>
    <t>2020-02-01</t>
  </si>
  <si>
    <t>Citrullination Alters the Antiviral and Immunomodulatory Activities of the Human Cathelicidin LL-37 During Rhinovirus Infection</t>
  </si>
  <si>
    <t>2020-01-01</t>
  </si>
  <si>
    <t>Qualifying the Sustainability of Novel Designs and Existing Solutions for Post-Disaster and Post-Conflict Sheltering</t>
  </si>
  <si>
    <t>2020-01-19</t>
  </si>
  <si>
    <t>Employing a Machine Learning Approach to Detect Combined Internet of Things Attacks Against Two Objective Functions Using a Novel Dataset</t>
  </si>
  <si>
    <t>2020-01-21</t>
  </si>
  <si>
    <t>US Dollar</t>
  </si>
  <si>
    <t>Azathioprine Has a Deleterious Effect on the Bone Health of Mice with DSS-Induced Inflammatory Bowel Disease</t>
  </si>
  <si>
    <t>2019-11-28</t>
  </si>
  <si>
    <t>Extending the Technology Acceptance Model to Understand Students’ Use of Learning Management Systems in Saudi Higher Education</t>
  </si>
  <si>
    <t>2018-12-07</t>
  </si>
  <si>
    <t>Euro</t>
  </si>
  <si>
    <t>An AI approach to Collecting and Analyzing Human Interactions with Urban Environments</t>
  </si>
  <si>
    <t>2019-09-25</t>
  </si>
  <si>
    <t>RSS Indoor Localization Based on a Single Access Point</t>
  </si>
  <si>
    <t>2019-08-28</t>
  </si>
  <si>
    <t>A compactness measure of sustainable building forms</t>
  </si>
  <si>
    <t>2019-05-21</t>
  </si>
  <si>
    <t xml:space="preserve"> 10.1002/nop2.494
</t>
  </si>
  <si>
    <t xml:space="preserve"> 10.1109/ACCESS.2020.2977476
</t>
  </si>
  <si>
    <t>Reimbursed from Funder - Chief Scientists office</t>
  </si>
  <si>
    <t>reimbursed from funder  - EC</t>
  </si>
  <si>
    <t xml:space="preserve"> 10.3389/fimmu.2020.00085
</t>
  </si>
  <si>
    <t xml:space="preserve">10.3390/su12030890
</t>
  </si>
  <si>
    <t>reimbursed from funder -  RAEng</t>
  </si>
  <si>
    <t>10.1155/2020/2804291</t>
  </si>
  <si>
    <t xml:space="preserve"> 10.3991/ijet.v14i03.9732
</t>
  </si>
  <si>
    <t>CHF</t>
  </si>
  <si>
    <t>10.3390/ijms20236085</t>
  </si>
  <si>
    <t>10.1109/access.2019.2943845</t>
  </si>
  <si>
    <t>10.3390/s19173711</t>
  </si>
  <si>
    <t>EP/R01468X/1</t>
  </si>
  <si>
    <t>n/a</t>
  </si>
  <si>
    <t>10.1098/rsos.181265</t>
  </si>
  <si>
    <t>second funder is University research pump priming grants</t>
  </si>
  <si>
    <t>Adaptive neural network tracking control for underactuated systems with matched and mismatched disturbances</t>
  </si>
  <si>
    <t>2019-09-20</t>
  </si>
  <si>
    <t>Return to Play practices following hamstring injury: A worldwide survey of 131 premier league football teams</t>
  </si>
  <si>
    <t>2019-09-27</t>
  </si>
  <si>
    <t>The Electronic Monitoring of Offenders in Context: From Policy to Political Logics</t>
  </si>
  <si>
    <t>2019-10-14</t>
  </si>
  <si>
    <t>Double-Arc Parallel Coordinates and its Axes re-Ordering Methods</t>
  </si>
  <si>
    <t>2019-11-21</t>
  </si>
  <si>
    <t>Design of a New Peptide Substrate Probe of the Putative Biomarker Legumain with Potential Application in Prostate Cancer Diagnosis ex vivo</t>
  </si>
  <si>
    <t>2019-12-10</t>
  </si>
  <si>
    <t>An authentication protocol based on chaos and zero knowledge proof</t>
  </si>
  <si>
    <t>2020-01-06</t>
  </si>
  <si>
    <t>Component processes of detection probability in camera-trap studies: understanding the occurrence of false-negatives</t>
  </si>
  <si>
    <t>2020-01-28</t>
  </si>
  <si>
    <t>A process for deriving high quality cellulose nanofibrils from Water hyacinth invasive species</t>
  </si>
  <si>
    <t>2020-02-06</t>
  </si>
  <si>
    <t>Models of osteoarthritis: relevance and new insights</t>
  </si>
  <si>
    <t>2020-02-10</t>
  </si>
  <si>
    <t>10.1007/s10612-019-09471-7</t>
  </si>
  <si>
    <t xml:space="preserve"> 10.1007/s10612-019-09471-7
</t>
  </si>
  <si>
    <t>10.1007/s11036-019-01455-9</t>
  </si>
  <si>
    <t xml:space="preserve">10.1007/s10989-019-09994-1
</t>
  </si>
  <si>
    <t>10.1007/s11071-020-05463-3</t>
  </si>
  <si>
    <t xml:space="preserve"> 10.1007/s10570-020-03038-4
</t>
  </si>
  <si>
    <t>10.1007/s13364-020-00478-y</t>
  </si>
  <si>
    <t>MR/R022240/1</t>
  </si>
  <si>
    <t xml:space="preserve"> 10.1007/s00223-020-00670-x
</t>
  </si>
  <si>
    <t xml:space="preserve"> 
2020-01-01</t>
  </si>
  <si>
    <t xml:space="preserve"> 
2020-02-05</t>
  </si>
  <si>
    <t xml:space="preserve"> 
2019-11-28</t>
  </si>
  <si>
    <t>funder is National Natural Science Foundation of China</t>
  </si>
  <si>
    <t>10.1007/s40279-019-01199-2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</si>
</sst>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quot;£&quot;* #,##0_-;_-&quot;£&quot;* &quot;-&quot;_-;_-@_-"/>
    <numFmt numFmtId="164" formatCode="#,##0_ ;\-#,##0\ "/>
    <numFmt numFmtId="171" formatCode="yyyy\-mm\-dd;@"/>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theme="0" tint="-0.499984740745262"/>
      <name val="Arial"/>
      <family val="2"/>
    </font>
    <font>
      <b/>
      <sz val="11"/>
      <color theme="1"/>
      <name val="Arial"/>
      <family val="2"/>
    </font>
    <font>
      <u/>
      <sz val="10"/>
      <color theme="10"/>
      <name val="Arial"/>
      <family val="2"/>
    </font>
    <font>
      <sz val="10"/>
      <color theme="1"/>
      <name val="Arial"/>
      <family val="2"/>
    </font>
    <font>
      <b/>
      <sz val="10"/>
      <color theme="1"/>
      <name val="Arial"/>
      <family val="2"/>
    </font>
    <font>
      <b/>
      <sz val="11"/>
      <name val="Arial"/>
      <family val="2"/>
    </font>
    <font>
      <sz val="11"/>
      <name val="Calibri"/>
      <family val="2"/>
      <scheme val="minor"/>
    </font>
    <font>
      <b/>
      <sz val="11"/>
      <name val="Calibri"/>
      <family val="2"/>
      <scheme val="minor"/>
    </font>
    <font>
      <b/>
      <sz val="14"/>
      <name val="Calibri"/>
      <family val="2"/>
      <scheme val="minor"/>
    </font>
    <font>
      <b/>
      <sz val="12"/>
      <name val="Calibri"/>
      <family val="2"/>
      <scheme val="minor"/>
    </font>
    <font>
      <i/>
      <sz val="10"/>
      <name val="Calibri"/>
      <family val="2"/>
      <scheme val="minor"/>
    </font>
    <font>
      <sz val="10"/>
      <name val="Arial"/>
      <family val="2"/>
    </font>
    <font>
      <b/>
      <sz val="14"/>
      <color theme="4"/>
      <name val="Calibri"/>
      <family val="2"/>
      <scheme val="minor"/>
    </font>
    <font>
      <b/>
      <sz val="11"/>
      <color theme="4"/>
      <name val="Calibri"/>
      <family val="2"/>
      <scheme val="minor"/>
    </font>
    <font>
      <b/>
      <sz val="10"/>
      <color rgb="FF444444"/>
      <name val="Arial"/>
      <family val="2"/>
    </font>
    <font>
      <sz val="9"/>
      <color indexed="81"/>
      <name val="Tahoma"/>
      <family val="2"/>
    </font>
    <font>
      <b/>
      <sz val="9"/>
      <color indexed="81"/>
      <name val="Tahoma"/>
      <family val="2"/>
    </font>
    <font>
      <sz val="7"/>
      <color theme="1"/>
      <name val="Arial"/>
      <family val="2"/>
    </font>
    <font>
      <sz val="7"/>
      <name val="Arial"/>
      <family val="2"/>
    </font>
    <font>
      <b/>
      <sz val="11"/>
      <color rgb="FFFF0000"/>
      <name val="Calibri"/>
      <family val="2"/>
      <scheme val="minor"/>
    </font>
    <font>
      <sz val="11"/>
      <color rgb="FFFF0000"/>
      <name val="Calibri"/>
      <family val="2"/>
      <scheme val="minor"/>
    </font>
    <font>
      <b/>
      <sz val="11"/>
      <color theme="1"/>
      <name val="Calibri"/>
      <family val="2"/>
      <scheme val="minor"/>
    </font>
    <font>
      <sz val="10"/>
      <color rgb="FF000000"/>
      <name val="Arial"/>
      <family val="2"/>
    </font>
    <font>
      <sz val="10"/>
      <color rgb="FF212121"/>
      <name val="Arial"/>
      <family val="2"/>
    </font>
    <font>
      <sz val="10"/>
      <color rgb="FF111111"/>
      <name val="Arial"/>
      <family val="2"/>
    </font>
  </fonts>
  <fills count="16">
    <fill>
      <patternFill patternType="none"/>
    </fill>
    <fill>
      <patternFill patternType="gray125"/>
    </fill>
    <fill>
      <patternFill patternType="none"/>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rgb="FFD9D9D9"/>
      </patternFill>
    </fill>
    <fill>
      <patternFill patternType="solid">
        <fgColor rgb="FF92D050"/>
        <bgColor indexed="64"/>
      </patternFill>
    </fill>
    <fill>
      <patternFill patternType="solid">
        <fgColor theme="7" tint="0.39997558519241921"/>
        <bgColor indexed="64"/>
      </patternFill>
    </fill>
    <fill>
      <patternFill patternType="solid">
        <fgColor theme="7" tint="0.39997558519241921"/>
        <bgColor rgb="FFD9D9D9"/>
      </patternFill>
    </fill>
    <fill>
      <patternFill patternType="solid">
        <fgColor theme="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D9D9D9"/>
        <bgColor indexed="64"/>
      </patternFill>
    </fill>
  </fills>
  <borders count="30">
    <border>
      <left/>
      <right/>
      <top/>
      <bottom/>
      <diagonal/>
    </border>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ashDot">
        <color auto="1"/>
      </left>
      <right style="dashDot">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theme="0" tint="-0.1499679555650502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EBEAE8"/>
      </left>
      <right/>
      <top/>
      <bottom/>
      <diagonal/>
    </border>
  </borders>
  <cellStyleXfs count="18">
    <xf numFmtId="0" fontId="0" fillId="0" borderId="0"/>
    <xf numFmtId="0" fontId="8" fillId="2" borderId="1"/>
    <xf numFmtId="0" fontId="7" fillId="2" borderId="1"/>
    <xf numFmtId="0" fontId="13" fillId="0" borderId="0" applyNumberFormat="0" applyFill="0" applyBorder="0" applyAlignment="0" applyProtection="0"/>
    <xf numFmtId="0" fontId="6" fillId="2" borderId="1"/>
    <xf numFmtId="0" fontId="9" fillId="2" borderId="1"/>
    <xf numFmtId="0" fontId="5" fillId="2" borderId="1"/>
    <xf numFmtId="0" fontId="4" fillId="2" borderId="1"/>
    <xf numFmtId="0" fontId="3" fillId="2" borderId="1"/>
    <xf numFmtId="0" fontId="2" fillId="2" borderId="1"/>
    <xf numFmtId="0" fontId="2" fillId="2" borderId="1"/>
    <xf numFmtId="0" fontId="13" fillId="2" borderId="1" applyNumberFormat="0" applyFill="0" applyBorder="0" applyAlignment="0" applyProtection="0"/>
    <xf numFmtId="0" fontId="2" fillId="2" borderId="1"/>
    <xf numFmtId="0" fontId="2" fillId="2" borderId="1"/>
    <xf numFmtId="0" fontId="2" fillId="2" borderId="1"/>
    <xf numFmtId="0" fontId="2" fillId="2" borderId="1"/>
    <xf numFmtId="0" fontId="22" fillId="2" borderId="1"/>
    <xf numFmtId="0" fontId="1" fillId="2" borderId="1"/>
  </cellStyleXfs>
  <cellXfs count="267">
    <xf numFmtId="0" fontId="0" fillId="0" borderId="0" xfId="0"/>
    <xf numFmtId="0" fontId="14" fillId="2" borderId="1" xfId="1" applyFont="1"/>
    <xf numFmtId="0" fontId="14" fillId="2" borderId="1" xfId="1" applyFont="1" applyAlignment="1">
      <alignment wrapText="1"/>
    </xf>
    <xf numFmtId="0" fontId="0" fillId="0" borderId="1" xfId="0" applyBorder="1"/>
    <xf numFmtId="0" fontId="13" fillId="0" borderId="4" xfId="3" applyBorder="1" applyAlignment="1"/>
    <xf numFmtId="0" fontId="13" fillId="0" borderId="1" xfId="3" applyBorder="1" applyAlignment="1"/>
    <xf numFmtId="0" fontId="0" fillId="0" borderId="10" xfId="0" applyBorder="1"/>
    <xf numFmtId="0" fontId="17" fillId="2" borderId="1" xfId="8" applyFont="1" applyProtection="1">
      <protection locked="0"/>
    </xf>
    <xf numFmtId="0" fontId="17" fillId="6" borderId="9" xfId="8" applyFont="1" applyFill="1" applyBorder="1" applyAlignment="1" applyProtection="1">
      <alignment horizontal="right"/>
    </xf>
    <xf numFmtId="1" fontId="17" fillId="7" borderId="10" xfId="8" applyNumberFormat="1" applyFont="1" applyFill="1" applyBorder="1" applyProtection="1">
      <protection locked="0"/>
    </xf>
    <xf numFmtId="9" fontId="17" fillId="6" borderId="12" xfId="8" applyNumberFormat="1" applyFont="1" applyFill="1" applyBorder="1" applyProtection="1"/>
    <xf numFmtId="9" fontId="17" fillId="7" borderId="10" xfId="8" applyNumberFormat="1" applyFont="1" applyFill="1" applyBorder="1" applyProtection="1">
      <protection locked="0"/>
    </xf>
    <xf numFmtId="0" fontId="18" fillId="2" borderId="1" xfId="8" applyFont="1" applyAlignment="1" applyProtection="1">
      <alignment horizontal="center" vertical="center" wrapText="1"/>
      <protection locked="0"/>
    </xf>
    <xf numFmtId="0" fontId="18" fillId="2" borderId="1" xfId="8" applyFont="1" applyAlignment="1" applyProtection="1">
      <alignment horizontal="right"/>
      <protection locked="0"/>
    </xf>
    <xf numFmtId="0" fontId="17" fillId="2" borderId="1" xfId="8" applyFont="1" applyAlignment="1" applyProtection="1">
      <alignment horizontal="right"/>
      <protection locked="0"/>
    </xf>
    <xf numFmtId="0" fontId="17" fillId="2" borderId="1" xfId="8" applyFont="1" applyAlignment="1" applyProtection="1">
      <alignment horizontal="center"/>
      <protection locked="0"/>
    </xf>
    <xf numFmtId="42" fontId="17" fillId="2" borderId="1" xfId="8" applyNumberFormat="1" applyFont="1" applyProtection="1">
      <protection locked="0"/>
    </xf>
    <xf numFmtId="0" fontId="18" fillId="6" borderId="3" xfId="8" applyFont="1" applyFill="1" applyBorder="1" applyAlignment="1" applyProtection="1">
      <alignment vertical="top"/>
    </xf>
    <xf numFmtId="0" fontId="18" fillId="6" borderId="13" xfId="8" applyFont="1" applyFill="1" applyBorder="1" applyAlignment="1" applyProtection="1">
      <alignment horizontal="center" vertical="top" wrapText="1"/>
    </xf>
    <xf numFmtId="0" fontId="18" fillId="6" borderId="4" xfId="8" applyFont="1" applyFill="1" applyBorder="1" applyAlignment="1" applyProtection="1">
      <alignment horizontal="center" vertical="top" wrapText="1"/>
    </xf>
    <xf numFmtId="42" fontId="17" fillId="6" borderId="1" xfId="8" applyNumberFormat="1" applyFont="1" applyFill="1" applyBorder="1" applyProtection="1"/>
    <xf numFmtId="42" fontId="17" fillId="6" borderId="10" xfId="8" applyNumberFormat="1" applyFont="1" applyFill="1" applyBorder="1" applyProtection="1"/>
    <xf numFmtId="42" fontId="17" fillId="7" borderId="2" xfId="8" applyNumberFormat="1" applyFont="1" applyFill="1" applyBorder="1" applyProtection="1">
      <protection locked="0"/>
    </xf>
    <xf numFmtId="42" fontId="17" fillId="6" borderId="12" xfId="8" applyNumberFormat="1" applyFont="1" applyFill="1" applyBorder="1" applyProtection="1"/>
    <xf numFmtId="42" fontId="17" fillId="3" borderId="2" xfId="8" applyNumberFormat="1" applyFont="1" applyFill="1" applyBorder="1" applyProtection="1"/>
    <xf numFmtId="42" fontId="17" fillId="7" borderId="10" xfId="8" applyNumberFormat="1" applyFont="1" applyFill="1" applyBorder="1" applyProtection="1">
      <protection locked="0"/>
    </xf>
    <xf numFmtId="0" fontId="17" fillId="7" borderId="1" xfId="8" applyFont="1" applyFill="1" applyBorder="1" applyAlignment="1" applyProtection="1">
      <alignment horizontal="right"/>
      <protection locked="0"/>
    </xf>
    <xf numFmtId="0" fontId="17" fillId="2" borderId="1" xfId="8" applyFont="1" applyAlignment="1" applyProtection="1">
      <alignment horizontal="center" vertical="center" wrapText="1"/>
      <protection locked="0"/>
    </xf>
    <xf numFmtId="0" fontId="17" fillId="2" borderId="1" xfId="8" applyNumberFormat="1" applyFont="1" applyAlignment="1" applyProtection="1">
      <alignment horizontal="center"/>
      <protection locked="0"/>
    </xf>
    <xf numFmtId="0" fontId="17" fillId="2" borderId="1" xfId="8" applyFont="1" applyAlignment="1" applyProtection="1">
      <alignment wrapText="1"/>
      <protection locked="0"/>
    </xf>
    <xf numFmtId="0" fontId="17" fillId="7" borderId="2" xfId="8" applyFont="1" applyFill="1" applyBorder="1" applyAlignment="1" applyProtection="1">
      <alignment horizontal="right"/>
      <protection locked="0"/>
    </xf>
    <xf numFmtId="42" fontId="17" fillId="7" borderId="12" xfId="8" applyNumberFormat="1" applyFont="1" applyFill="1" applyBorder="1" applyProtection="1">
      <protection locked="0"/>
    </xf>
    <xf numFmtId="0" fontId="9" fillId="2" borderId="1" xfId="5"/>
    <xf numFmtId="0" fontId="14" fillId="2" borderId="1" xfId="9" applyFont="1" applyAlignment="1">
      <alignment wrapText="1"/>
    </xf>
    <xf numFmtId="0" fontId="14" fillId="4" borderId="5" xfId="9" applyFont="1" applyFill="1" applyBorder="1"/>
    <xf numFmtId="0" fontId="10" fillId="2" borderId="5" xfId="9" applyFont="1" applyBorder="1" applyAlignment="1">
      <alignment vertical="top"/>
    </xf>
    <xf numFmtId="0" fontId="10" fillId="4" borderId="8" xfId="9" applyFont="1" applyFill="1" applyBorder="1"/>
    <xf numFmtId="0" fontId="12" fillId="4" borderId="1" xfId="9" applyFont="1" applyFill="1" applyBorder="1"/>
    <xf numFmtId="0" fontId="9" fillId="2" borderId="1" xfId="9" applyFont="1" applyBorder="1" applyAlignment="1">
      <alignment horizontal="left" vertical="center" wrapText="1"/>
    </xf>
    <xf numFmtId="0" fontId="14" fillId="2" borderId="1" xfId="9" applyFont="1" applyBorder="1"/>
    <xf numFmtId="0" fontId="9" fillId="2" borderId="1" xfId="5" applyFont="1"/>
    <xf numFmtId="0" fontId="14" fillId="2" borderId="1" xfId="5" applyFont="1"/>
    <xf numFmtId="0" fontId="9" fillId="2" borderId="1" xfId="5" applyBorder="1"/>
    <xf numFmtId="0" fontId="9" fillId="2" borderId="1" xfId="5" applyFont="1" applyBorder="1" applyAlignment="1">
      <alignment vertical="center" wrapText="1"/>
    </xf>
    <xf numFmtId="0" fontId="9" fillId="2" borderId="1" xfId="5" applyFont="1" applyAlignment="1">
      <alignment vertical="center" wrapText="1"/>
    </xf>
    <xf numFmtId="0" fontId="10" fillId="2" borderId="1" xfId="5" applyFont="1" applyBorder="1" applyAlignment="1">
      <alignment vertical="center" wrapText="1"/>
    </xf>
    <xf numFmtId="0" fontId="9" fillId="2" borderId="1" xfId="5" applyFont="1" applyBorder="1"/>
    <xf numFmtId="0" fontId="9" fillId="2" borderId="1" xfId="5" applyFill="1"/>
    <xf numFmtId="0" fontId="9" fillId="2" borderId="14" xfId="5" applyFont="1" applyFill="1" applyBorder="1" applyAlignment="1">
      <alignment horizontal="left" wrapText="1"/>
    </xf>
    <xf numFmtId="0" fontId="9" fillId="2" borderId="1" xfId="5" applyFont="1" applyFill="1" applyBorder="1" applyAlignment="1">
      <alignment horizontal="left" wrapText="1"/>
    </xf>
    <xf numFmtId="0" fontId="14" fillId="2" borderId="14" xfId="5" applyFont="1" applyFill="1" applyBorder="1" applyAlignment="1">
      <alignment horizontal="left" wrapText="1"/>
    </xf>
    <xf numFmtId="0" fontId="9" fillId="2" borderId="1" xfId="5" applyAlignment="1">
      <alignment wrapText="1"/>
    </xf>
    <xf numFmtId="0" fontId="14" fillId="2" borderId="6" xfId="9" applyFont="1" applyBorder="1"/>
    <xf numFmtId="0" fontId="15" fillId="4" borderId="8" xfId="9" applyFont="1" applyFill="1" applyBorder="1" applyAlignment="1">
      <alignment wrapText="1"/>
    </xf>
    <xf numFmtId="0" fontId="9" fillId="2" borderId="1" xfId="5" applyAlignment="1"/>
    <xf numFmtId="0" fontId="14" fillId="2" borderId="1" xfId="1" applyFont="1" applyAlignment="1"/>
    <xf numFmtId="0" fontId="14" fillId="2" borderId="1" xfId="9" applyFont="1" applyBorder="1" applyAlignment="1">
      <alignment horizontal="left" vertical="center" wrapText="1"/>
    </xf>
    <xf numFmtId="0" fontId="14" fillId="2" borderId="1" xfId="9" applyFont="1" applyBorder="1" applyAlignment="1">
      <alignment wrapText="1"/>
    </xf>
    <xf numFmtId="0" fontId="0" fillId="0" borderId="0" xfId="0" applyAlignment="1"/>
    <xf numFmtId="0" fontId="0" fillId="0" borderId="0" xfId="0" applyFill="1" applyAlignment="1"/>
    <xf numFmtId="49" fontId="0" fillId="0" borderId="0" xfId="0" applyNumberFormat="1" applyAlignment="1"/>
    <xf numFmtId="0" fontId="22" fillId="2" borderId="1" xfId="16" applyAlignment="1" applyProtection="1">
      <alignment wrapText="1"/>
      <protection locked="0"/>
    </xf>
    <xf numFmtId="0" fontId="9" fillId="2" borderId="1" xfId="16" applyFont="1" applyAlignment="1" applyProtection="1">
      <alignment wrapText="1"/>
    </xf>
    <xf numFmtId="0" fontId="22" fillId="2" borderId="1" xfId="16" applyAlignment="1" applyProtection="1">
      <alignment wrapText="1"/>
    </xf>
    <xf numFmtId="0" fontId="22" fillId="2" borderId="1" xfId="16" applyProtection="1">
      <protection locked="0"/>
    </xf>
    <xf numFmtId="0" fontId="9" fillId="2" borderId="1" xfId="16" applyFont="1" applyFill="1" applyBorder="1" applyAlignment="1" applyProtection="1">
      <protection locked="0"/>
    </xf>
    <xf numFmtId="0" fontId="22" fillId="2" borderId="1" xfId="16" applyAlignment="1" applyProtection="1">
      <protection locked="0"/>
    </xf>
    <xf numFmtId="0" fontId="0" fillId="0" borderId="1" xfId="0" applyBorder="1" applyAlignment="1"/>
    <xf numFmtId="0" fontId="14" fillId="3" borderId="2" xfId="17" applyFont="1" applyFill="1" applyBorder="1" applyAlignment="1" applyProtection="1">
      <alignment wrapText="1"/>
    </xf>
    <xf numFmtId="0" fontId="9" fillId="0" borderId="1" xfId="5" applyFill="1" applyAlignment="1" applyProtection="1">
      <alignment wrapText="1"/>
    </xf>
    <xf numFmtId="0" fontId="11" fillId="7" borderId="16" xfId="5" applyFont="1" applyFill="1" applyBorder="1" applyAlignment="1" applyProtection="1">
      <alignment wrapText="1"/>
      <protection locked="0"/>
    </xf>
    <xf numFmtId="0" fontId="11" fillId="7" borderId="1" xfId="16" applyFont="1" applyFill="1" applyBorder="1" applyAlignment="1" applyProtection="1">
      <alignment wrapText="1"/>
      <protection locked="0"/>
    </xf>
    <xf numFmtId="0" fontId="11" fillId="7" borderId="17" xfId="16" applyFont="1" applyFill="1" applyBorder="1" applyAlignment="1" applyProtection="1">
      <alignment wrapText="1"/>
      <protection locked="0"/>
    </xf>
    <xf numFmtId="0" fontId="9" fillId="2" borderId="1" xfId="16" applyFont="1" applyBorder="1" applyAlignment="1" applyProtection="1">
      <alignment wrapText="1"/>
    </xf>
    <xf numFmtId="0" fontId="9" fillId="2" borderId="1" xfId="0" applyFont="1" applyFill="1" applyBorder="1" applyAlignment="1">
      <alignment horizontal="left"/>
    </xf>
    <xf numFmtId="0" fontId="0" fillId="0" borderId="1" xfId="0" applyBorder="1" applyAlignment="1">
      <alignment wrapText="1"/>
    </xf>
    <xf numFmtId="0" fontId="14" fillId="2" borderId="1" xfId="5" applyFont="1" applyAlignment="1" applyProtection="1">
      <alignment wrapText="1"/>
    </xf>
    <xf numFmtId="0" fontId="14" fillId="2" borderId="1" xfId="16" applyFont="1" applyAlignment="1" applyProtection="1">
      <alignment wrapText="1"/>
    </xf>
    <xf numFmtId="0" fontId="15" fillId="8" borderId="20" xfId="0" applyFont="1" applyFill="1" applyBorder="1" applyAlignment="1">
      <alignment horizontal="left" wrapText="1"/>
    </xf>
    <xf numFmtId="0" fontId="9" fillId="8" borderId="1" xfId="0" applyFont="1" applyFill="1" applyBorder="1" applyAlignment="1">
      <alignment horizontal="left"/>
    </xf>
    <xf numFmtId="49" fontId="9" fillId="8" borderId="1" xfId="0" applyNumberFormat="1" applyFont="1" applyFill="1" applyBorder="1" applyAlignment="1">
      <alignment horizontal="left"/>
    </xf>
    <xf numFmtId="49" fontId="15" fillId="6" borderId="22" xfId="0" applyNumberFormat="1" applyFont="1" applyFill="1" applyBorder="1" applyAlignment="1">
      <alignment horizontal="left" wrapText="1"/>
    </xf>
    <xf numFmtId="0" fontId="15" fillId="9" borderId="20" xfId="0" applyFont="1" applyFill="1" applyBorder="1" applyAlignment="1">
      <alignment horizontal="left" wrapText="1"/>
    </xf>
    <xf numFmtId="0" fontId="9" fillId="9" borderId="1" xfId="0" applyFont="1" applyFill="1" applyBorder="1" applyAlignment="1">
      <alignment horizontal="left"/>
    </xf>
    <xf numFmtId="0" fontId="9" fillId="6" borderId="1" xfId="0" applyFont="1" applyFill="1" applyBorder="1" applyAlignment="1">
      <alignment horizontal="left"/>
    </xf>
    <xf numFmtId="0" fontId="15" fillId="11" borderId="20" xfId="0" applyFont="1" applyFill="1" applyBorder="1" applyAlignment="1">
      <alignment horizontal="left" wrapText="1"/>
    </xf>
    <xf numFmtId="0" fontId="9" fillId="11" borderId="1" xfId="0" applyFont="1" applyFill="1" applyBorder="1" applyAlignment="1">
      <alignment horizontal="left"/>
    </xf>
    <xf numFmtId="0" fontId="15" fillId="8" borderId="21" xfId="0" applyFont="1" applyFill="1" applyBorder="1" applyAlignment="1">
      <alignment horizontal="left" wrapText="1"/>
    </xf>
    <xf numFmtId="0" fontId="15" fillId="8" borderId="1" xfId="0" applyFont="1" applyFill="1" applyBorder="1" applyAlignment="1">
      <alignment horizontal="left" wrapText="1"/>
    </xf>
    <xf numFmtId="49" fontId="15" fillId="8" borderId="1" xfId="0" applyNumberFormat="1" applyFont="1" applyFill="1" applyBorder="1" applyAlignment="1">
      <alignment horizontal="left" wrapText="1"/>
    </xf>
    <xf numFmtId="0" fontId="14" fillId="3" borderId="23" xfId="17" applyFont="1" applyFill="1" applyBorder="1" applyAlignment="1" applyProtection="1">
      <alignment wrapText="1"/>
      <protection locked="0"/>
    </xf>
    <xf numFmtId="0" fontId="14" fillId="3" borderId="24" xfId="17" applyFont="1" applyFill="1" applyBorder="1" applyAlignment="1" applyProtection="1">
      <alignment wrapText="1"/>
      <protection locked="0"/>
    </xf>
    <xf numFmtId="0" fontId="14" fillId="3" borderId="25" xfId="17" applyFont="1" applyFill="1" applyBorder="1" applyAlignment="1" applyProtection="1">
      <alignment wrapText="1"/>
      <protection locked="0"/>
    </xf>
    <xf numFmtId="0" fontId="11" fillId="7" borderId="23" xfId="5" applyFont="1" applyFill="1" applyBorder="1" applyAlignment="1" applyProtection="1">
      <alignment wrapText="1"/>
      <protection locked="0"/>
    </xf>
    <xf numFmtId="0" fontId="11" fillId="7" borderId="24" xfId="16" applyFont="1" applyFill="1" applyBorder="1" applyAlignment="1" applyProtection="1">
      <alignment wrapText="1"/>
      <protection locked="0"/>
    </xf>
    <xf numFmtId="0" fontId="11" fillId="7" borderId="25" xfId="16" applyFont="1" applyFill="1" applyBorder="1" applyAlignment="1" applyProtection="1">
      <alignment wrapText="1"/>
      <protection locked="0"/>
    </xf>
    <xf numFmtId="0" fontId="11" fillId="7" borderId="18" xfId="5" applyFont="1" applyFill="1" applyBorder="1" applyAlignment="1" applyProtection="1">
      <alignment wrapText="1"/>
      <protection locked="0"/>
    </xf>
    <xf numFmtId="0" fontId="11" fillId="7" borderId="15" xfId="16" applyFont="1" applyFill="1" applyBorder="1" applyAlignment="1" applyProtection="1">
      <alignment wrapText="1"/>
      <protection locked="0"/>
    </xf>
    <xf numFmtId="0" fontId="11" fillId="7" borderId="19" xfId="16" applyFont="1" applyFill="1" applyBorder="1" applyAlignment="1" applyProtection="1">
      <alignment wrapText="1"/>
      <protection locked="0"/>
    </xf>
    <xf numFmtId="49" fontId="9" fillId="6" borderId="1" xfId="0" applyNumberFormat="1" applyFont="1" applyFill="1" applyBorder="1" applyAlignment="1">
      <alignment horizontal="left"/>
    </xf>
    <xf numFmtId="49" fontId="9" fillId="6" borderId="1" xfId="0" applyNumberFormat="1" applyFont="1" applyFill="1" applyBorder="1" applyAlignment="1">
      <alignment horizontal="left" vertical="top" wrapText="1"/>
    </xf>
    <xf numFmtId="0" fontId="9" fillId="8" borderId="1" xfId="0" applyFont="1" applyFill="1" applyBorder="1" applyAlignment="1">
      <alignment horizontal="left" vertical="top" wrapText="1"/>
    </xf>
    <xf numFmtId="49" fontId="9" fillId="8" borderId="1" xfId="0" applyNumberFormat="1" applyFont="1" applyFill="1" applyBorder="1" applyAlignment="1">
      <alignment horizontal="left" vertical="top" wrapText="1"/>
    </xf>
    <xf numFmtId="0" fontId="9" fillId="9" borderId="1" xfId="0" applyFont="1" applyFill="1" applyBorder="1" applyAlignment="1">
      <alignment horizontal="left" vertical="top" wrapText="1"/>
    </xf>
    <xf numFmtId="0" fontId="9" fillId="11"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15" fillId="4" borderId="7" xfId="9" applyFont="1" applyFill="1" applyBorder="1" applyAlignment="1">
      <alignment wrapText="1"/>
    </xf>
    <xf numFmtId="0" fontId="15" fillId="6" borderId="21" xfId="0" applyFont="1" applyFill="1" applyBorder="1" applyAlignment="1">
      <alignment horizontal="left" wrapText="1"/>
    </xf>
    <xf numFmtId="0" fontId="0" fillId="0" borderId="0" xfId="0" applyAlignment="1">
      <alignment wrapText="1"/>
    </xf>
    <xf numFmtId="0" fontId="10" fillId="2" borderId="1" xfId="0" applyFont="1" applyFill="1" applyBorder="1" applyAlignment="1">
      <alignment horizontal="left"/>
    </xf>
    <xf numFmtId="0" fontId="0" fillId="2" borderId="0" xfId="0" applyFill="1" applyAlignment="1">
      <alignment horizontal="left"/>
    </xf>
    <xf numFmtId="0" fontId="0" fillId="2" borderId="0" xfId="0" applyFill="1"/>
    <xf numFmtId="0" fontId="17" fillId="2" borderId="1" xfId="8" applyFont="1" applyAlignment="1" applyProtection="1">
      <protection locked="0"/>
    </xf>
    <xf numFmtId="42" fontId="17" fillId="3" borderId="7" xfId="8" applyNumberFormat="1" applyFont="1" applyFill="1" applyBorder="1" applyProtection="1"/>
    <xf numFmtId="0" fontId="17" fillId="5" borderId="1" xfId="8" applyFont="1" applyFill="1" applyProtection="1">
      <protection locked="0"/>
    </xf>
    <xf numFmtId="0" fontId="18" fillId="5" borderId="1" xfId="8" applyFont="1" applyFill="1" applyProtection="1">
      <protection locked="0"/>
    </xf>
    <xf numFmtId="0" fontId="17" fillId="5" borderId="1" xfId="8" applyFont="1" applyFill="1" applyAlignment="1" applyProtection="1">
      <alignment horizontal="right"/>
      <protection locked="0"/>
    </xf>
    <xf numFmtId="0" fontId="17" fillId="5" borderId="1" xfId="8" quotePrefix="1" applyFont="1" applyFill="1" applyProtection="1">
      <protection locked="0"/>
    </xf>
    <xf numFmtId="0" fontId="20" fillId="5" borderId="1" xfId="8" applyFont="1" applyFill="1" applyAlignment="1" applyProtection="1">
      <alignment horizontal="right" vertical="top"/>
      <protection locked="0"/>
    </xf>
    <xf numFmtId="0" fontId="17" fillId="6" borderId="9" xfId="8" applyFont="1" applyFill="1" applyBorder="1" applyAlignment="1" applyProtection="1">
      <alignment horizontal="right"/>
      <protection locked="0"/>
    </xf>
    <xf numFmtId="9" fontId="17" fillId="5" borderId="1" xfId="8" applyNumberFormat="1" applyFont="1" applyFill="1" applyProtection="1">
      <protection locked="0"/>
    </xf>
    <xf numFmtId="9" fontId="18" fillId="6" borderId="4" xfId="8" applyNumberFormat="1" applyFont="1" applyFill="1" applyBorder="1" applyAlignment="1" applyProtection="1">
      <alignment horizontal="center"/>
      <protection locked="0"/>
    </xf>
    <xf numFmtId="0" fontId="17" fillId="5" borderId="1" xfId="8" applyFont="1" applyFill="1" applyAlignment="1" applyProtection="1">
      <alignment horizontal="right" wrapText="1"/>
      <protection locked="0"/>
    </xf>
    <xf numFmtId="9" fontId="17" fillId="6" borderId="13" xfId="8" applyNumberFormat="1" applyFont="1" applyFill="1" applyBorder="1" applyProtection="1">
      <protection locked="0"/>
    </xf>
    <xf numFmtId="0" fontId="17" fillId="6" borderId="13" xfId="8" applyFont="1" applyFill="1" applyBorder="1" applyProtection="1">
      <protection locked="0"/>
    </xf>
    <xf numFmtId="0" fontId="17" fillId="6" borderId="4" xfId="8" applyFont="1" applyFill="1" applyBorder="1" applyProtection="1">
      <protection locked="0"/>
    </xf>
    <xf numFmtId="0" fontId="18" fillId="6" borderId="13" xfId="8" applyFont="1" applyFill="1" applyBorder="1" applyAlignment="1" applyProtection="1">
      <alignment horizontal="center" vertical="top" wrapText="1"/>
      <protection locked="0"/>
    </xf>
    <xf numFmtId="42" fontId="17" fillId="5" borderId="1" xfId="8" applyNumberFormat="1" applyFont="1" applyFill="1" applyProtection="1">
      <protection locked="0"/>
    </xf>
    <xf numFmtId="0" fontId="18" fillId="5" borderId="1" xfId="8" applyFont="1" applyFill="1" applyBorder="1" applyAlignment="1" applyProtection="1">
      <alignment wrapText="1"/>
      <protection locked="0"/>
    </xf>
    <xf numFmtId="0" fontId="17" fillId="5" borderId="1" xfId="8" applyFont="1" applyFill="1" applyBorder="1" applyProtection="1">
      <protection locked="0"/>
    </xf>
    <xf numFmtId="0" fontId="18" fillId="5" borderId="1" xfId="8" applyFont="1" applyFill="1" applyBorder="1" applyAlignment="1" applyProtection="1">
      <alignment horizontal="right"/>
      <protection locked="0"/>
    </xf>
    <xf numFmtId="0" fontId="17" fillId="12" borderId="1" xfId="8" applyFont="1" applyFill="1" applyProtection="1"/>
    <xf numFmtId="0" fontId="24" fillId="2" borderId="5" xfId="8" applyFont="1" applyBorder="1" applyAlignment="1" applyProtection="1">
      <alignment horizontal="right"/>
    </xf>
    <xf numFmtId="0" fontId="17" fillId="12" borderId="1" xfId="8" applyFont="1" applyFill="1" applyProtection="1">
      <protection locked="0"/>
    </xf>
    <xf numFmtId="42" fontId="17" fillId="14" borderId="10" xfId="8" applyNumberFormat="1" applyFont="1" applyFill="1" applyBorder="1" applyProtection="1">
      <protection locked="0"/>
    </xf>
    <xf numFmtId="42" fontId="17" fillId="14" borderId="1" xfId="8" applyNumberFormat="1" applyFont="1" applyFill="1" applyBorder="1" applyProtection="1">
      <protection locked="0"/>
    </xf>
    <xf numFmtId="0" fontId="24" fillId="2" borderId="11" xfId="8" applyFont="1" applyBorder="1" applyAlignment="1" applyProtection="1">
      <alignment horizontal="right"/>
      <protection locked="0"/>
    </xf>
    <xf numFmtId="42" fontId="17" fillId="12" borderId="2" xfId="8" applyNumberFormat="1" applyFont="1" applyFill="1" applyBorder="1" applyProtection="1">
      <protection locked="0"/>
    </xf>
    <xf numFmtId="0" fontId="20" fillId="5" borderId="1" xfId="8" applyFont="1" applyFill="1" applyAlignment="1" applyProtection="1">
      <alignment horizontal="right" vertical="top"/>
    </xf>
    <xf numFmtId="0" fontId="18" fillId="6" borderId="3" xfId="8" applyFont="1" applyFill="1" applyBorder="1" applyAlignment="1" applyProtection="1">
      <alignment horizontal="right"/>
    </xf>
    <xf numFmtId="0" fontId="18" fillId="6" borderId="4" xfId="8" applyFont="1" applyFill="1" applyBorder="1" applyAlignment="1" applyProtection="1">
      <alignment horizontal="center"/>
    </xf>
    <xf numFmtId="0" fontId="17" fillId="5" borderId="1" xfId="8" applyFont="1" applyFill="1" applyProtection="1"/>
    <xf numFmtId="0" fontId="17" fillId="5" borderId="1" xfId="8" quotePrefix="1" applyFont="1" applyFill="1" applyProtection="1"/>
    <xf numFmtId="0" fontId="17" fillId="6" borderId="11" xfId="8" applyFont="1" applyFill="1" applyBorder="1" applyAlignment="1" applyProtection="1">
      <alignment horizontal="right"/>
    </xf>
    <xf numFmtId="0" fontId="17" fillId="5" borderId="1" xfId="8" applyFont="1" applyFill="1" applyAlignment="1" applyProtection="1">
      <alignment horizontal="right"/>
    </xf>
    <xf numFmtId="0" fontId="17" fillId="6" borderId="9" xfId="8" applyFont="1" applyFill="1" applyBorder="1" applyAlignment="1" applyProtection="1">
      <alignment horizontal="right" wrapText="1"/>
    </xf>
    <xf numFmtId="0" fontId="17" fillId="6" borderId="11" xfId="8" applyFont="1" applyFill="1" applyBorder="1" applyAlignment="1" applyProtection="1">
      <alignment horizontal="right" wrapText="1"/>
    </xf>
    <xf numFmtId="0" fontId="17" fillId="5" borderId="1" xfId="8" applyFont="1" applyFill="1" applyAlignment="1" applyProtection="1">
      <alignment horizontal="right" wrapText="1"/>
    </xf>
    <xf numFmtId="0" fontId="10" fillId="6" borderId="3" xfId="5" applyFont="1" applyFill="1" applyBorder="1" applyAlignment="1" applyProtection="1">
      <alignment horizontal="right" wrapText="1"/>
    </xf>
    <xf numFmtId="0" fontId="21" fillId="6" borderId="11" xfId="5" applyFont="1" applyFill="1" applyBorder="1" applyAlignment="1" applyProtection="1">
      <alignment horizontal="right" wrapText="1"/>
    </xf>
    <xf numFmtId="0" fontId="18" fillId="6" borderId="3" xfId="8" applyFont="1" applyFill="1" applyBorder="1" applyAlignment="1" applyProtection="1">
      <alignment horizontal="left"/>
    </xf>
    <xf numFmtId="0" fontId="18" fillId="3" borderId="11" xfId="8" applyFont="1" applyFill="1" applyBorder="1" applyAlignment="1" applyProtection="1">
      <alignment horizontal="right"/>
    </xf>
    <xf numFmtId="0" fontId="18" fillId="6" borderId="9" xfId="8" applyFont="1" applyFill="1" applyBorder="1" applyAlignment="1" applyProtection="1">
      <alignment horizontal="right" indent="2"/>
    </xf>
    <xf numFmtId="0" fontId="18" fillId="6" borderId="9" xfId="8" applyFont="1" applyFill="1" applyBorder="1" applyAlignment="1" applyProtection="1">
      <alignment horizontal="right"/>
    </xf>
    <xf numFmtId="0" fontId="17" fillId="6" borderId="1" xfId="8" applyFont="1" applyFill="1" applyBorder="1" applyAlignment="1" applyProtection="1">
      <alignment horizontal="right" indent="2"/>
    </xf>
    <xf numFmtId="42" fontId="18" fillId="6" borderId="10" xfId="8" applyNumberFormat="1" applyFont="1" applyFill="1" applyBorder="1" applyProtection="1"/>
    <xf numFmtId="0" fontId="17" fillId="6" borderId="1" xfId="8" applyNumberFormat="1" applyFont="1" applyFill="1" applyBorder="1" applyAlignment="1" applyProtection="1">
      <alignment horizontal="left"/>
    </xf>
    <xf numFmtId="0" fontId="17" fillId="6" borderId="4" xfId="8" applyFont="1" applyFill="1" applyBorder="1" applyProtection="1"/>
    <xf numFmtId="42" fontId="17" fillId="3" borderId="12" xfId="8" applyNumberFormat="1" applyFont="1" applyFill="1" applyBorder="1" applyProtection="1"/>
    <xf numFmtId="0" fontId="17" fillId="6" borderId="10" xfId="8" applyFont="1" applyFill="1" applyBorder="1" applyProtection="1"/>
    <xf numFmtId="0" fontId="17" fillId="6" borderId="10" xfId="8" applyFont="1" applyFill="1" applyBorder="1" applyAlignment="1" applyProtection="1">
      <alignment horizontal="left"/>
    </xf>
    <xf numFmtId="0" fontId="10" fillId="2" borderId="3" xfId="9" applyFont="1" applyBorder="1" applyAlignment="1">
      <alignment vertical="top" wrapText="1"/>
    </xf>
    <xf numFmtId="0" fontId="19" fillId="5" borderId="1" xfId="8" applyFont="1" applyFill="1" applyAlignment="1" applyProtection="1">
      <alignment wrapText="1"/>
      <protection locked="0"/>
    </xf>
    <xf numFmtId="49" fontId="15" fillId="15" borderId="22" xfId="0" applyNumberFormat="1" applyFont="1" applyFill="1" applyBorder="1" applyAlignment="1">
      <alignment horizontal="left" wrapText="1"/>
    </xf>
    <xf numFmtId="0" fontId="9" fillId="0" borderId="9" xfId="0" applyFont="1" applyBorder="1" applyAlignment="1"/>
    <xf numFmtId="49" fontId="0" fillId="2" borderId="1" xfId="0" applyNumberFormat="1" applyFill="1" applyBorder="1" applyAlignment="1"/>
    <xf numFmtId="0" fontId="0" fillId="2" borderId="1" xfId="0" applyFill="1" applyBorder="1" applyAlignment="1"/>
    <xf numFmtId="0" fontId="0" fillId="2" borderId="1" xfId="0" applyFill="1" applyBorder="1" applyAlignment="1">
      <alignment wrapText="1"/>
    </xf>
    <xf numFmtId="0" fontId="0" fillId="2" borderId="0" xfId="0" applyFill="1" applyAlignment="1"/>
    <xf numFmtId="0" fontId="9" fillId="2" borderId="1" xfId="0" applyFont="1" applyFill="1" applyBorder="1" applyAlignment="1">
      <alignment horizontal="left" wrapText="1"/>
    </xf>
    <xf numFmtId="0" fontId="9" fillId="2" borderId="1" xfId="5" applyFill="1" applyAlignment="1" applyProtection="1">
      <alignment wrapText="1"/>
    </xf>
    <xf numFmtId="0" fontId="9" fillId="2" borderId="1" xfId="16" applyFont="1" applyFill="1" applyAlignment="1" applyProtection="1">
      <alignment wrapText="1"/>
      <protection locked="0"/>
    </xf>
    <xf numFmtId="0" fontId="25" fillId="2" borderId="0" xfId="0" applyFont="1" applyFill="1" applyProtection="1"/>
    <xf numFmtId="42" fontId="9" fillId="5" borderId="1" xfId="8" applyNumberFormat="1" applyFont="1" applyFill="1" applyBorder="1" applyProtection="1">
      <protection locked="0"/>
    </xf>
    <xf numFmtId="164" fontId="9" fillId="5" borderId="1" xfId="8" applyNumberFormat="1" applyFont="1" applyFill="1" applyBorder="1" applyProtection="1">
      <protection locked="0"/>
    </xf>
    <xf numFmtId="0" fontId="0" fillId="9" borderId="1" xfId="0" applyFont="1" applyFill="1" applyBorder="1" applyAlignment="1">
      <alignment horizontal="left"/>
    </xf>
    <xf numFmtId="0" fontId="0" fillId="9" borderId="0" xfId="0" applyFont="1" applyFill="1" applyAlignment="1">
      <alignment horizontal="left"/>
    </xf>
    <xf numFmtId="0" fontId="0" fillId="8" borderId="1" xfId="0" applyFont="1" applyFill="1" applyBorder="1" applyAlignment="1">
      <alignment horizontal="left"/>
    </xf>
    <xf numFmtId="0" fontId="0" fillId="8" borderId="0" xfId="0" applyFont="1" applyFill="1" applyAlignment="1">
      <alignment horizontal="left"/>
    </xf>
    <xf numFmtId="0" fontId="0" fillId="0" borderId="1" xfId="0" applyFont="1" applyFill="1" applyBorder="1" applyAlignment="1">
      <alignment horizontal="left"/>
    </xf>
    <xf numFmtId="0" fontId="0" fillId="0" borderId="0" xfId="0" applyFont="1" applyFill="1" applyAlignment="1">
      <alignment horizontal="left"/>
    </xf>
    <xf numFmtId="49" fontId="0" fillId="8" borderId="1" xfId="0" applyNumberFormat="1" applyFont="1" applyFill="1" applyBorder="1" applyAlignment="1">
      <alignment horizontal="left"/>
    </xf>
    <xf numFmtId="49" fontId="0" fillId="8" borderId="0" xfId="0" applyNumberFormat="1" applyFont="1" applyFill="1" applyAlignment="1">
      <alignment horizontal="left"/>
    </xf>
    <xf numFmtId="0" fontId="0" fillId="11" borderId="1" xfId="0" applyFont="1" applyFill="1" applyBorder="1" applyAlignment="1">
      <alignment horizontal="left"/>
    </xf>
    <xf numFmtId="0" fontId="0" fillId="11" borderId="0" xfId="0" applyFont="1" applyFill="1" applyAlignment="1">
      <alignment horizontal="left"/>
    </xf>
    <xf numFmtId="0" fontId="0" fillId="6" borderId="1" xfId="0" applyFont="1" applyFill="1" applyBorder="1" applyAlignment="1">
      <alignment horizontal="left" wrapText="1"/>
    </xf>
    <xf numFmtId="0" fontId="0" fillId="6" borderId="0" xfId="0" applyFont="1" applyFill="1" applyAlignment="1">
      <alignment horizontal="left" wrapText="1"/>
    </xf>
    <xf numFmtId="0" fontId="0" fillId="0" borderId="0" xfId="0" applyFill="1"/>
    <xf numFmtId="0" fontId="9" fillId="8" borderId="1" xfId="0" applyFont="1" applyFill="1" applyBorder="1" applyAlignment="1">
      <alignment horizontal="left" wrapText="1"/>
    </xf>
    <xf numFmtId="0" fontId="9" fillId="8" borderId="0" xfId="0" applyFont="1" applyFill="1" applyAlignment="1">
      <alignment horizontal="left" wrapText="1"/>
    </xf>
    <xf numFmtId="0" fontId="9" fillId="6" borderId="0" xfId="0" applyFont="1" applyFill="1" applyAlignment="1">
      <alignment horizontal="left" wrapText="1"/>
    </xf>
    <xf numFmtId="0" fontId="9" fillId="6" borderId="0" xfId="0" applyFont="1" applyFill="1" applyAlignment="1">
      <alignment horizontal="left" vertical="top" wrapText="1"/>
    </xf>
    <xf numFmtId="0" fontId="9" fillId="8" borderId="0" xfId="0" applyFont="1" applyFill="1" applyAlignment="1">
      <alignment horizontal="left" vertical="top" wrapText="1"/>
    </xf>
    <xf numFmtId="0" fontId="14" fillId="6" borderId="22" xfId="0" applyFont="1" applyFill="1" applyBorder="1" applyAlignment="1">
      <alignment horizontal="left" wrapText="1"/>
    </xf>
    <xf numFmtId="0" fontId="33" fillId="3" borderId="0" xfId="0" applyFont="1" applyFill="1" applyAlignment="1">
      <alignment vertical="top" wrapText="1"/>
    </xf>
    <xf numFmtId="0" fontId="9" fillId="0" borderId="0" xfId="0" applyFont="1" applyFill="1"/>
    <xf numFmtId="0" fontId="9" fillId="8" borderId="0" xfId="0" applyFont="1" applyFill="1" applyAlignment="1">
      <alignment horizontal="left"/>
    </xf>
    <xf numFmtId="0" fontId="33" fillId="3" borderId="0" xfId="0" applyFont="1" applyFill="1"/>
    <xf numFmtId="0" fontId="9" fillId="0" borderId="0" xfId="0" applyFont="1" applyFill="1" applyAlignment="1">
      <alignment horizontal="left"/>
    </xf>
    <xf numFmtId="0" fontId="9" fillId="9" borderId="0" xfId="0" applyFont="1" applyFill="1" applyAlignment="1">
      <alignment horizontal="left"/>
    </xf>
    <xf numFmtId="0" fontId="9" fillId="11" borderId="0" xfId="0" applyFont="1" applyFill="1" applyAlignment="1">
      <alignment horizontal="left"/>
    </xf>
    <xf numFmtId="0" fontId="9" fillId="0" borderId="0" xfId="0" applyFont="1" applyAlignment="1"/>
    <xf numFmtId="0" fontId="34" fillId="9" borderId="0" xfId="0" applyFont="1" applyFill="1" applyAlignment="1">
      <alignment horizontal="left" wrapText="1"/>
    </xf>
    <xf numFmtId="0" fontId="9" fillId="0" borderId="9" xfId="0" applyFont="1" applyBorder="1" applyAlignment="1">
      <alignment wrapText="1"/>
    </xf>
    <xf numFmtId="0" fontId="9" fillId="0" borderId="1" xfId="0" applyFont="1" applyBorder="1" applyAlignment="1">
      <alignment wrapText="1"/>
    </xf>
    <xf numFmtId="0" fontId="9" fillId="0" borderId="10" xfId="0" applyFont="1" applyBorder="1" applyAlignment="1">
      <alignment wrapText="1"/>
    </xf>
    <xf numFmtId="0" fontId="0" fillId="0" borderId="9" xfId="0" applyBorder="1" applyAlignment="1">
      <alignment wrapText="1"/>
    </xf>
    <xf numFmtId="0" fontId="0" fillId="0" borderId="1" xfId="0" applyBorder="1" applyAlignment="1">
      <alignment wrapText="1"/>
    </xf>
    <xf numFmtId="0" fontId="0" fillId="0" borderId="10" xfId="0" applyBorder="1" applyAlignment="1">
      <alignment wrapText="1"/>
    </xf>
    <xf numFmtId="0" fontId="0" fillId="0" borderId="9"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0" fillId="0" borderId="11" xfId="0"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16" fillId="4" borderId="5" xfId="0" applyFont="1" applyFill="1" applyBorder="1" applyAlignment="1"/>
    <xf numFmtId="0" fontId="16" fillId="4" borderId="6" xfId="0" applyFont="1" applyFill="1" applyBorder="1" applyAlignment="1"/>
    <xf numFmtId="0" fontId="16" fillId="4" borderId="7" xfId="0" applyFont="1" applyFill="1" applyBorder="1" applyAlignment="1"/>
    <xf numFmtId="0" fontId="9" fillId="0" borderId="3" xfId="0" applyFont="1" applyBorder="1" applyAlignment="1">
      <alignment wrapText="1"/>
    </xf>
    <xf numFmtId="0" fontId="9" fillId="0" borderId="13" xfId="0" applyFont="1" applyBorder="1" applyAlignment="1">
      <alignment wrapText="1"/>
    </xf>
    <xf numFmtId="0" fontId="10" fillId="2" borderId="3" xfId="9" applyFont="1" applyBorder="1" applyAlignment="1">
      <alignment vertical="top" wrapText="1"/>
    </xf>
    <xf numFmtId="0" fontId="10" fillId="2" borderId="9" xfId="9" applyFont="1" applyBorder="1" applyAlignment="1">
      <alignment vertical="top" wrapText="1"/>
    </xf>
    <xf numFmtId="0" fontId="10" fillId="2" borderId="11" xfId="9" applyFont="1" applyBorder="1" applyAlignment="1">
      <alignment vertical="top" wrapText="1"/>
    </xf>
    <xf numFmtId="0" fontId="14" fillId="9" borderId="6" xfId="9" applyFont="1" applyFill="1" applyBorder="1" applyAlignment="1">
      <alignment wrapText="1"/>
    </xf>
    <xf numFmtId="0" fontId="12" fillId="4" borderId="5" xfId="9" applyFont="1" applyFill="1" applyBorder="1" applyAlignment="1"/>
    <xf numFmtId="0" fontId="12" fillId="4" borderId="6" xfId="9" applyFont="1" applyFill="1" applyBorder="1" applyAlignment="1"/>
    <xf numFmtId="0" fontId="9" fillId="2" borderId="11" xfId="9" applyFont="1" applyBorder="1" applyAlignment="1">
      <alignment horizontal="left" vertical="center" wrapText="1"/>
    </xf>
    <xf numFmtId="0" fontId="9" fillId="2" borderId="2" xfId="9" applyFont="1" applyBorder="1" applyAlignment="1">
      <alignment horizontal="left" vertical="center" wrapText="1"/>
    </xf>
    <xf numFmtId="0" fontId="14" fillId="3" borderId="5" xfId="9" applyFont="1" applyFill="1" applyBorder="1" applyAlignment="1">
      <alignment horizontal="left" vertical="center" wrapText="1"/>
    </xf>
    <xf numFmtId="0" fontId="14" fillId="2" borderId="6" xfId="9" applyFont="1" applyBorder="1" applyAlignment="1">
      <alignment horizontal="left" vertical="center" wrapText="1"/>
    </xf>
    <xf numFmtId="0" fontId="9" fillId="11" borderId="6" xfId="0" applyFont="1" applyFill="1" applyBorder="1" applyAlignment="1">
      <alignment horizontal="left" vertical="top" wrapText="1"/>
    </xf>
    <xf numFmtId="0" fontId="10" fillId="2" borderId="23" xfId="0" applyFont="1" applyFill="1" applyBorder="1" applyAlignment="1">
      <alignment horizontal="center"/>
    </xf>
    <xf numFmtId="0" fontId="10" fillId="2" borderId="24" xfId="0" applyFont="1" applyFill="1" applyBorder="1" applyAlignment="1">
      <alignment horizontal="center"/>
    </xf>
    <xf numFmtId="0" fontId="10" fillId="2" borderId="25" xfId="0" applyFont="1" applyFill="1" applyBorder="1" applyAlignment="1">
      <alignment horizontal="center"/>
    </xf>
    <xf numFmtId="0" fontId="9" fillId="2" borderId="1" xfId="0" applyFont="1" applyFill="1" applyBorder="1" applyAlignment="1"/>
    <xf numFmtId="49" fontId="28" fillId="3" borderId="1" xfId="0" applyNumberFormat="1" applyFont="1" applyFill="1" applyBorder="1" applyAlignment="1">
      <alignment horizontal="center" vertical="center" wrapText="1"/>
    </xf>
    <xf numFmtId="49" fontId="29" fillId="9" borderId="1" xfId="0" applyNumberFormat="1" applyFont="1" applyFill="1" applyBorder="1" applyAlignment="1">
      <alignment horizontal="center" vertical="center" wrapText="1"/>
    </xf>
    <xf numFmtId="49" fontId="28" fillId="10" borderId="1" xfId="0" applyNumberFormat="1" applyFont="1" applyFill="1" applyBorder="1" applyAlignment="1">
      <alignment horizontal="center" vertical="center" wrapText="1"/>
    </xf>
    <xf numFmtId="0" fontId="19" fillId="5" borderId="1" xfId="8" applyFont="1" applyFill="1" applyAlignment="1" applyProtection="1">
      <alignment horizontal="left"/>
    </xf>
    <xf numFmtId="9" fontId="17" fillId="7" borderId="2" xfId="8" applyNumberFormat="1" applyFont="1" applyFill="1" applyBorder="1" applyAlignment="1" applyProtection="1">
      <protection locked="0"/>
    </xf>
    <xf numFmtId="9" fontId="17" fillId="7" borderId="12" xfId="8" applyNumberFormat="1" applyFont="1" applyFill="1" applyBorder="1" applyAlignment="1" applyProtection="1">
      <protection locked="0"/>
    </xf>
    <xf numFmtId="0" fontId="19" fillId="5" borderId="1" xfId="8" applyFont="1" applyFill="1" applyAlignment="1" applyProtection="1">
      <alignment wrapText="1"/>
      <protection locked="0"/>
    </xf>
    <xf numFmtId="0" fontId="18" fillId="5" borderId="9" xfId="8" applyFont="1" applyFill="1" applyBorder="1" applyAlignment="1" applyProtection="1">
      <alignment horizontal="center"/>
      <protection locked="0"/>
    </xf>
    <xf numFmtId="0" fontId="18" fillId="5" borderId="1" xfId="8" applyFont="1" applyFill="1" applyAlignment="1" applyProtection="1">
      <alignment horizontal="center"/>
      <protection locked="0"/>
    </xf>
    <xf numFmtId="0" fontId="18" fillId="13" borderId="26" xfId="8" applyFont="1" applyFill="1" applyBorder="1" applyAlignment="1" applyProtection="1">
      <alignment wrapText="1"/>
      <protection locked="0"/>
    </xf>
    <xf numFmtId="0" fontId="18" fillId="13" borderId="27" xfId="8" applyFont="1" applyFill="1" applyBorder="1" applyAlignment="1" applyProtection="1">
      <alignment wrapText="1"/>
      <protection locked="0"/>
    </xf>
    <xf numFmtId="0" fontId="18" fillId="13" borderId="28" xfId="8" applyFont="1" applyFill="1" applyBorder="1" applyAlignment="1" applyProtection="1">
      <alignment wrapText="1"/>
      <protection locked="0"/>
    </xf>
    <xf numFmtId="0" fontId="9" fillId="14" borderId="16" xfId="0" applyFont="1" applyFill="1" applyBorder="1" applyAlignment="1" applyProtection="1">
      <alignment horizontal="left" vertical="top" wrapText="1"/>
      <protection locked="0"/>
    </xf>
    <xf numFmtId="0" fontId="9" fillId="14" borderId="1" xfId="0" applyFont="1" applyFill="1" applyBorder="1" applyAlignment="1" applyProtection="1">
      <alignment horizontal="left" vertical="top" wrapText="1"/>
      <protection locked="0"/>
    </xf>
    <xf numFmtId="0" fontId="9" fillId="14" borderId="17" xfId="0" applyFont="1" applyFill="1" applyBorder="1" applyAlignment="1" applyProtection="1">
      <alignment horizontal="left" vertical="top" wrapText="1"/>
      <protection locked="0"/>
    </xf>
    <xf numFmtId="0" fontId="9" fillId="14" borderId="18" xfId="0" applyFont="1" applyFill="1" applyBorder="1" applyAlignment="1" applyProtection="1">
      <alignment horizontal="left" vertical="top" wrapText="1"/>
      <protection locked="0"/>
    </xf>
    <xf numFmtId="0" fontId="9" fillId="14" borderId="15" xfId="0" applyFont="1" applyFill="1" applyBorder="1" applyAlignment="1" applyProtection="1">
      <alignment horizontal="left" vertical="top" wrapText="1"/>
      <protection locked="0"/>
    </xf>
    <xf numFmtId="0" fontId="9" fillId="14" borderId="19" xfId="0" applyFont="1" applyFill="1" applyBorder="1" applyAlignment="1" applyProtection="1">
      <alignment horizontal="left" vertical="top" wrapText="1"/>
      <protection locked="0"/>
    </xf>
    <xf numFmtId="0" fontId="9" fillId="9" borderId="0" xfId="0" applyFont="1" applyFill="1" applyAlignment="1">
      <alignment horizontal="left" vertical="top"/>
    </xf>
    <xf numFmtId="171" fontId="9" fillId="0" borderId="0" xfId="0" applyNumberFormat="1" applyFont="1" applyFill="1" applyAlignment="1">
      <alignment horizontal="left"/>
    </xf>
    <xf numFmtId="171" fontId="9" fillId="0" borderId="0" xfId="0" applyNumberFormat="1" applyFont="1" applyFill="1" applyAlignment="1">
      <alignment horizontal="left" wrapText="1"/>
    </xf>
    <xf numFmtId="0" fontId="33" fillId="3" borderId="0" xfId="0" applyFont="1" applyFill="1" applyAlignment="1">
      <alignment horizontal="left"/>
    </xf>
    <xf numFmtId="0" fontId="0" fillId="3" borderId="0" xfId="0" applyFill="1"/>
    <xf numFmtId="0" fontId="9" fillId="3" borderId="0" xfId="0" applyFont="1" applyFill="1"/>
    <xf numFmtId="171" fontId="33" fillId="0" borderId="0" xfId="0" applyNumberFormat="1" applyFont="1" applyAlignment="1">
      <alignment horizontal="left"/>
    </xf>
    <xf numFmtId="171" fontId="33" fillId="0" borderId="0" xfId="0" applyNumberFormat="1" applyFont="1" applyAlignment="1">
      <alignment horizontal="left" vertical="top"/>
    </xf>
    <xf numFmtId="0" fontId="9" fillId="6" borderId="0" xfId="0" applyFont="1" applyFill="1" applyAlignment="1">
      <alignment horizontal="left"/>
    </xf>
    <xf numFmtId="171" fontId="9" fillId="8" borderId="0" xfId="0" applyNumberFormat="1" applyFont="1" applyFill="1" applyAlignment="1">
      <alignment horizontal="left" vertical="top" wrapText="1"/>
    </xf>
    <xf numFmtId="171" fontId="9" fillId="8" borderId="0" xfId="0" applyNumberFormat="1" applyFont="1" applyFill="1" applyAlignment="1">
      <alignment horizontal="left" vertical="top"/>
    </xf>
    <xf numFmtId="171" fontId="33" fillId="3" borderId="0" xfId="0" applyNumberFormat="1" applyFont="1" applyFill="1" applyAlignment="1">
      <alignment horizontal="left" vertical="top"/>
    </xf>
    <xf numFmtId="171" fontId="9" fillId="3" borderId="29" xfId="0" applyNumberFormat="1" applyFont="1" applyFill="1" applyBorder="1" applyAlignment="1">
      <alignment horizontal="left" vertical="top" wrapText="1"/>
    </xf>
    <xf numFmtId="171" fontId="35" fillId="3" borderId="0" xfId="0" applyNumberFormat="1" applyFont="1" applyFill="1" applyAlignment="1">
      <alignment horizontal="left" vertical="top"/>
    </xf>
  </cellXfs>
  <cellStyles count="18">
    <cellStyle name="Hyperlink" xfId="3" builtinId="8"/>
    <cellStyle name="Hyperlink 2" xfId="11"/>
    <cellStyle name="Normal" xfId="0" builtinId="0"/>
    <cellStyle name="Normal 2" xfId="1"/>
    <cellStyle name="Normal 2 2" xfId="9"/>
    <cellStyle name="Normal 2 3" xfId="17"/>
    <cellStyle name="Normal 3" xfId="2"/>
    <cellStyle name="Normal 3 2" xfId="4"/>
    <cellStyle name="Normal 3 2 2" xfId="12"/>
    <cellStyle name="Normal 3 3" xfId="6"/>
    <cellStyle name="Normal 3 3 2" xfId="7"/>
    <cellStyle name="Normal 3 3 2 2" xfId="14"/>
    <cellStyle name="Normal 3 3 3" xfId="8"/>
    <cellStyle name="Normal 3 3 3 2" xfId="15"/>
    <cellStyle name="Normal 3 3 4" xfId="13"/>
    <cellStyle name="Normal 3 4" xfId="10"/>
    <cellStyle name="Normal 4" xfId="5"/>
    <cellStyle name="Normal 5" xfId="16"/>
  </cellStyles>
  <dxfs count="63">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color auto="1"/>
      </font>
      <protection locked="0" hidden="0"/>
    </dxf>
    <dxf>
      <font>
        <strike val="0"/>
        <outline val="0"/>
        <shadow val="0"/>
        <u val="none"/>
        <vertAlign val="baseline"/>
        <color auto="1"/>
      </font>
      <fill>
        <patternFill patternType="solid">
          <fgColor indexed="64"/>
          <bgColor rgb="FFFFFF00"/>
        </patternFill>
      </fill>
      <alignment horizontal="right" vertical="bottom" textRotation="0" wrapText="0" indent="0" justifyLastLine="0" shrinkToFit="0" readingOrder="0"/>
      <protection locked="0" hidden="0"/>
    </dxf>
    <dxf>
      <border outline="0">
        <left style="thin">
          <color auto="1"/>
        </left>
        <right style="thin">
          <color auto="1"/>
        </right>
      </border>
    </dxf>
    <dxf>
      <font>
        <strike val="0"/>
        <outline val="0"/>
        <shadow val="0"/>
        <u val="none"/>
        <vertAlign val="baseline"/>
        <color auto="1"/>
      </font>
      <protection locked="0" hidden="0"/>
    </dxf>
    <dxf>
      <font>
        <strike val="0"/>
        <outline val="0"/>
        <shadow val="0"/>
        <u val="none"/>
        <vertAlign val="baseline"/>
        <color auto="1"/>
      </font>
      <protection locked="0" hidden="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7" tint="0.399975585192419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rgb="FFD9D9D9"/>
          <bgColor theme="0" tint="-0.1499984740745262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92D050"/>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dxf>
    <dxf>
      <border outline="0">
        <left style="thin">
          <color theme="0" tint="-0.14996795556505021"/>
        </left>
        <right style="thin">
          <color theme="0" tint="-0.14996795556505021"/>
        </right>
        <top style="medium">
          <color indexed="64"/>
        </top>
      </border>
    </dxf>
    <dxf>
      <font>
        <b val="0"/>
        <strike val="0"/>
        <outline val="0"/>
        <shadow val="0"/>
        <u val="none"/>
        <vertAlign val="baseline"/>
        <sz val="10"/>
        <color auto="1"/>
        <name val="Arial"/>
        <scheme val="none"/>
      </font>
      <alignment vertical="bottom" textRotation="0" wrapText="0" indent="0" justifyLastLine="0" shrinkToFit="0" readingOrder="0"/>
    </dxf>
  </dxfs>
  <tableStyles count="1" defaultTableStyle="TableStyleMedium9" defaultPivotStyle="PivotStyleMedium4">
    <tableStyle name="Table Style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85725" y="1457325"/>
    <xdr:ext cx="838200" cy="295275"/>
    <xdr:pic>
      <xdr:nvPicPr>
        <xdr:cNvPr id="2" name="image00.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5725" y="1457325"/>
          <a:ext cx="838200" cy="295275"/>
        </a:xfrm>
        <a:prstGeom prst="rect">
          <a:avLst/>
        </a:prstGeom>
        <a:noFill/>
      </xdr:spPr>
    </xdr:pic>
    <xdr:clientData fLocksWithSheet="0"/>
  </xdr:absolute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9525</xdr:rowOff>
    </xdr:from>
    <xdr:to>
      <xdr:col>5</xdr:col>
      <xdr:colOff>952500</xdr:colOff>
      <xdr:row>8</xdr:row>
      <xdr:rowOff>104775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8575" y="9525"/>
          <a:ext cx="8801100" cy="16002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Mandatory</a:t>
          </a:r>
          <a:r>
            <a:rPr lang="en-GB" sz="1100" b="0" i="0" u="none" strike="noStrike">
              <a:solidFill>
                <a:schemeClr val="dk1"/>
              </a:solidFill>
              <a:effectLst/>
              <a:latin typeface="+mn-lt"/>
              <a:ea typeface="+mn-ea"/>
              <a:cs typeface="+mn-cs"/>
            </a:rPr>
            <a:t>	- </a:t>
          </a:r>
          <a:r>
            <a:rPr lang="en-GB" sz="1100" b="0" i="0" u="none" strike="noStrike">
              <a:solidFill>
                <a:sysClr val="windowText" lastClr="000000"/>
              </a:solidFill>
              <a:effectLst/>
              <a:latin typeface="+mn-lt"/>
              <a:ea typeface="+mn-ea"/>
              <a:cs typeface="+mn-cs"/>
            </a:rPr>
            <a:t>complete cells highlighted in Yellow in </a:t>
          </a:r>
          <a:r>
            <a:rPr lang="en-GB" sz="1100" b="1" i="0" u="none" strike="noStrike">
              <a:solidFill>
                <a:sysClr val="windowText" lastClr="000000"/>
              </a:solidFill>
              <a:effectLst/>
              <a:latin typeface="+mn-lt"/>
              <a:ea typeface="+mn-ea"/>
              <a:cs typeface="+mn-cs"/>
            </a:rPr>
            <a:t>ONE</a:t>
          </a:r>
          <a:r>
            <a:rPr lang="en-GB" sz="1100" b="0" i="0" u="none" strike="noStrike">
              <a:solidFill>
                <a:sysClr val="windowText" lastClr="000000"/>
              </a:solidFill>
              <a:effectLst/>
              <a:latin typeface="+mn-lt"/>
              <a:ea typeface="+mn-ea"/>
              <a:cs typeface="+mn-cs"/>
            </a:rPr>
            <a:t> of Boxes A or B or C.</a:t>
          </a:r>
        </a:p>
        <a:p>
          <a:r>
            <a:rPr lang="en-GB" sz="1100" b="0" i="0" u="none" strike="noStrike">
              <a:solidFill>
                <a:sysClr val="windowText" lastClr="000000"/>
              </a:solidFill>
              <a:effectLst/>
              <a:latin typeface="+mn-lt"/>
              <a:ea typeface="+mn-ea"/>
              <a:cs typeface="+mn-cs"/>
            </a:rPr>
            <a:t>		- if Box A or B is completed, further information can optionally be provided in Box</a:t>
          </a:r>
          <a:r>
            <a:rPr lang="en-GB" sz="1100" b="0" i="0" u="none" strike="noStrike" baseline="0">
              <a:solidFill>
                <a:sysClr val="windowText" lastClr="000000"/>
              </a:solidFill>
              <a:effectLst/>
              <a:latin typeface="+mn-lt"/>
              <a:ea typeface="+mn-ea"/>
              <a:cs typeface="+mn-cs"/>
            </a:rPr>
            <a:t> C</a:t>
          </a:r>
          <a:r>
            <a:rPr lang="en-GB"/>
            <a:t> .</a:t>
          </a:r>
        </a:p>
        <a:p>
          <a:endParaRPr lang="en-GB"/>
        </a:p>
        <a:p>
          <a:r>
            <a:rPr lang="en-GB" sz="1100" b="0" i="0" u="none" strike="noStrike">
              <a:solidFill>
                <a:schemeClr val="dk1"/>
              </a:solidFill>
              <a:effectLst/>
              <a:latin typeface="+mn-lt"/>
              <a:ea typeface="+mn-ea"/>
              <a:cs typeface="+mn-cs"/>
            </a:rPr>
            <a:t>                    		- complete cells highlighted in Yellow in Box D and E </a:t>
          </a:r>
          <a:r>
            <a:rPr lang="en-GB" sz="1100" b="0" i="1" u="none" strike="noStrike">
              <a:solidFill>
                <a:schemeClr val="dk1"/>
              </a:solidFill>
              <a:effectLst/>
              <a:latin typeface="+mn-lt"/>
              <a:ea typeface="+mn-ea"/>
              <a:cs typeface="+mn-cs"/>
            </a:rPr>
            <a:t>(do </a:t>
          </a:r>
          <a:r>
            <a:rPr lang="en-GB" sz="1100" b="1" i="1" u="none" strike="noStrike">
              <a:solidFill>
                <a:schemeClr val="dk1"/>
              </a:solidFill>
              <a:effectLst/>
              <a:latin typeface="+mn-lt"/>
              <a:ea typeface="+mn-ea"/>
              <a:cs typeface="+mn-cs"/>
            </a:rPr>
            <a:t>not </a:t>
          </a:r>
          <a:r>
            <a:rPr lang="en-GB" sz="1100" b="0" i="1" u="none" strike="noStrike">
              <a:solidFill>
                <a:schemeClr val="dk1"/>
              </a:solidFill>
              <a:effectLst/>
              <a:latin typeface="+mn-lt"/>
              <a:ea typeface="+mn-ea"/>
              <a:cs typeface="+mn-cs"/>
            </a:rPr>
            <a:t>add more rows to Box E - if necessary, aggregate</a:t>
          </a:r>
          <a:r>
            <a:rPr lang="en-GB" sz="1100" b="0" i="1" u="none" strike="noStrike" baseline="0">
              <a:solidFill>
                <a:schemeClr val="dk1"/>
              </a:solidFill>
              <a:effectLst/>
              <a:latin typeface="+mn-lt"/>
              <a:ea typeface="+mn-ea"/>
              <a:cs typeface="+mn-cs"/>
            </a:rPr>
            <a:t>  multiple 		  minor expenditure items  and give details in Box 'E Comments')</a:t>
          </a:r>
          <a:r>
            <a:rPr lang="en-GB" sz="1100" b="0" i="0" u="none" strike="noStrike">
              <a:solidFill>
                <a:schemeClr val="dk1"/>
              </a:solidFill>
              <a:effectLst/>
              <a:latin typeface="+mn-lt"/>
              <a:ea typeface="+mn-ea"/>
              <a:cs typeface="+mn-cs"/>
            </a:rPr>
            <a:t>.</a:t>
          </a:r>
          <a:r>
            <a:rPr lang="en-GB"/>
            <a:t>  </a:t>
          </a:r>
        </a:p>
        <a:p>
          <a:r>
            <a:rPr lang="en-GB" sz="1100" b="1" i="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	- complete cells highlighted in Yellow in Box F.</a:t>
          </a:r>
          <a:r>
            <a:rPr lang="en-GB"/>
            <a:t> </a:t>
          </a:r>
          <a:r>
            <a:rPr lang="en-GB" sz="1100" b="0" i="0" u="none" strike="noStrike">
              <a:solidFill>
                <a:schemeClr val="dk1"/>
              </a:solidFill>
              <a:effectLst/>
              <a:latin typeface="+mn-lt"/>
              <a:ea typeface="+mn-ea"/>
              <a:cs typeface="+mn-cs"/>
            </a:rPr>
            <a:t> </a:t>
          </a:r>
        </a:p>
        <a:p>
          <a:endParaRPr lang="en-GB" sz="1100" b="0" i="0" u="none" strike="noStrike">
            <a:solidFill>
              <a:schemeClr val="dk1"/>
            </a:solidFill>
            <a:effectLst/>
            <a:latin typeface="+mn-lt"/>
            <a:ea typeface="+mn-ea"/>
            <a:cs typeface="+mn-cs"/>
          </a:endParaRPr>
        </a:p>
        <a:p>
          <a:r>
            <a:rPr lang="en-GB" sz="1100" b="0" i="0" u="none" strike="noStrike">
              <a:solidFill>
                <a:sysClr val="windowText" lastClr="000000"/>
              </a:solidFill>
              <a:effectLst/>
              <a:latin typeface="+mn-lt"/>
              <a:ea typeface="+mn-ea"/>
              <a:cs typeface="+mn-cs"/>
            </a:rPr>
            <a:t>Please refer to full guidance</a:t>
          </a:r>
          <a:r>
            <a:rPr lang="en-GB" sz="1100" b="0" i="0" u="none" strike="noStrike" baseline="0">
              <a:solidFill>
                <a:sysClr val="windowText" lastClr="000000"/>
              </a:solidFill>
              <a:effectLst/>
              <a:latin typeface="+mn-lt"/>
              <a:ea typeface="+mn-ea"/>
              <a:cs typeface="+mn-cs"/>
            </a:rPr>
            <a:t> notes at </a:t>
          </a:r>
          <a:r>
            <a:rPr lang="en-GB" sz="1100" b="1" i="0" u="none" strike="noStrike" baseline="0">
              <a:solidFill>
                <a:sysClr val="windowText" lastClr="000000"/>
              </a:solidFill>
              <a:effectLst/>
              <a:latin typeface="+mn-lt"/>
              <a:ea typeface="+mn-ea"/>
              <a:cs typeface="+mn-cs"/>
            </a:rPr>
            <a:t>https://www.ukri.org/files/funding/oa/oa-reporting-guidance-2017-18-pdf/ </a:t>
          </a:r>
          <a:r>
            <a:rPr lang="en-GB" sz="1100" b="0" i="0" u="none" strike="noStrike" baseline="0">
              <a:solidFill>
                <a:sysClr val="windowText" lastClr="000000"/>
              </a:solidFill>
              <a:effectLst/>
              <a:latin typeface="+mn-lt"/>
              <a:ea typeface="+mn-ea"/>
              <a:cs typeface="+mn-cs"/>
            </a:rPr>
            <a:t>before  completing this form.</a:t>
          </a:r>
          <a:endParaRPr lang="en-GB" sz="1100" b="0" i="0" u="none" strike="noStrike">
            <a:solidFill>
              <a:sysClr val="windowText" lastClr="000000"/>
            </a:solidFill>
            <a:effectLst/>
            <a:latin typeface="+mn-lt"/>
            <a:ea typeface="+mn-ea"/>
            <a:cs typeface="+mn-cs"/>
          </a:endParaRPr>
        </a:p>
        <a:p>
          <a:endParaRPr lang="en-GB"/>
        </a:p>
      </xdr:txBody>
    </xdr:sp>
    <xdr:clientData/>
  </xdr:twoCellAnchor>
  <xdr:twoCellAnchor>
    <xdr:from>
      <xdr:col>3</xdr:col>
      <xdr:colOff>68792</xdr:colOff>
      <xdr:row>38</xdr:row>
      <xdr:rowOff>169333</xdr:rowOff>
    </xdr:from>
    <xdr:to>
      <xdr:col>7</xdr:col>
      <xdr:colOff>1268942</xdr:colOff>
      <xdr:row>54</xdr:row>
      <xdr:rowOff>158750</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6503459" y="7979833"/>
          <a:ext cx="5973233" cy="309033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i="1">
            <a:solidFill>
              <a:srgbClr val="C00000"/>
            </a:solidFill>
          </a:endParaRPr>
        </a:p>
      </xdr:txBody>
    </xdr:sp>
    <xdr:clientData fLocksWithSheet="0"/>
  </xdr:twoCellAnchor>
</xdr:wsDr>
</file>

<file path=xl/tables/table1.xml><?xml version="1.0" encoding="utf-8"?>
<table xmlns="http://schemas.openxmlformats.org/spreadsheetml/2006/main" id="1" name="apc" displayName="apc" ref="A4:AB23" dataDxfId="62" tableBorderDxfId="61">
  <autoFilter ref="A4:AB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name="Date of acceptance" totalsRowLabel="Total" dataDxfId="0" totalsRowDxfId="60"/>
    <tableColumn id="2" name="PubMed ID" dataDxfId="1" totalsRowDxfId="59"/>
    <tableColumn id="3" name="DOI" dataDxfId="58" totalsRowDxfId="57"/>
    <tableColumn id="4" name="Publisher" dataDxfId="56" totalsRowDxfId="55"/>
    <tableColumn id="5" name="Journal" dataDxfId="54" totalsRowDxfId="53"/>
    <tableColumn id="6" name="E-ISSN" dataDxfId="52" totalsRowDxfId="51"/>
    <tableColumn id="7" name="Type of publication" dataDxfId="50" totalsRowDxfId="49"/>
    <tableColumn id="8" name="Article title" dataDxfId="48" totalsRowDxfId="47"/>
    <tableColumn id="9" name="Date of publication" dataDxfId="46" totalsRowDxfId="45"/>
    <tableColumn id="10" name="Fund that APC is paid from (1)" dataDxfId="44" totalsRowDxfId="43"/>
    <tableColumn id="11" name="Fund that APC is paid from (2)" dataDxfId="42" totalsRowDxfId="41"/>
    <tableColumn id="12" name="Fund that APC is paid from (3)" dataDxfId="40" totalsRowDxfId="39"/>
    <tableColumn id="13" name="Funder of research (1)" dataDxfId="38" totalsRowDxfId="37"/>
    <tableColumn id="14" name="Grant ID (1)" dataDxfId="36" totalsRowDxfId="35"/>
    <tableColumn id="15" name="Funder of research (2)" dataDxfId="34" totalsRowDxfId="33"/>
    <tableColumn id="16" name="Grant ID (2)" dataDxfId="32" totalsRowDxfId="31"/>
    <tableColumn id="17" name="Funder of research (3)" dataDxfId="30" totalsRowDxfId="29"/>
    <tableColumn id="18" name="Grant ID (3)" dataDxfId="7" totalsRowDxfId="28"/>
    <tableColumn id="19" name="Date of APC payment" dataDxfId="6" totalsRowDxfId="27"/>
    <tableColumn id="20" name="APC paid (actual currency) excluding VAT" dataDxfId="5" totalsRowDxfId="26"/>
    <tableColumn id="21" name="Currency of APC" dataDxfId="4" totalsRowDxfId="25"/>
    <tableColumn id="22" name="APC paid (£) including VAT if charged" dataDxfId="2" totalsRowDxfId="24"/>
    <tableColumn id="23" name="Additional publication costs (£)" dataDxfId="3" totalsRowDxfId="23"/>
    <tableColumn id="24" name="Discounts, memberships &amp; pre-payment agreements" dataDxfId="22" totalsRowDxfId="21"/>
    <tableColumn id="25" name="Amount of APC charged to COAF grant (including VAT if charged) in £" dataDxfId="20" totalsRowDxfId="19"/>
    <tableColumn id="26" name="Amount of APC charged to RCUK OA fund (including VAT if charged) in £" dataDxfId="18" totalsRowDxfId="17"/>
    <tableColumn id="27" name="Licence" dataDxfId="16" totalsRowDxfId="15"/>
    <tableColumn id="28" name="Notes" totalsRowFunction="count" dataDxfId="14" totalsRowDxfId="13"/>
  </tableColumns>
  <tableStyleInfo name="TableStyleLight9" showFirstColumn="0" showLastColumn="0" showRowStripes="0" showColumnStripes="0"/>
</table>
</file>

<file path=xl/tables/table2.xml><?xml version="1.0" encoding="utf-8"?>
<table xmlns="http://schemas.openxmlformats.org/spreadsheetml/2006/main" id="3" name="Table14" displayName="Table14" ref="B48:C55" totalsRowShown="0" headerRowDxfId="12" dataDxfId="11" tableBorderDxfId="10">
  <autoFilter ref="B48:C55"/>
  <tableColumns count="2">
    <tableColumn id="1" name="Other OA costs     " dataDxfId="9" dataCellStyle="Normal 3 3"/>
    <tableColumn id="2" name="Amount" dataDxfId="8"/>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isc-collections.ac.uk/Jisc-Monitor/APC-data-collection/Jisc-APC-template-FAQ/" TargetMode="External"/><Relationship Id="rId1" Type="http://schemas.openxmlformats.org/officeDocument/2006/relationships/hyperlink" Target="https://www.jisc-collections.ac.uk/Jisc-Monitor/APC-data-collectio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dictionary.casrai.org/APC_Payment/Licence_Type" TargetMode="External"/><Relationship Id="rId13" Type="http://schemas.openxmlformats.org/officeDocument/2006/relationships/hyperlink" Target="http://dictionary.casrai.org/APC_Payment/Source_Fund(s)" TargetMode="External"/><Relationship Id="rId3" Type="http://schemas.openxmlformats.org/officeDocument/2006/relationships/hyperlink" Target="http://dictionary.casrai.org/Journal_Article/ISSN" TargetMode="External"/><Relationship Id="rId7" Type="http://schemas.openxmlformats.org/officeDocument/2006/relationships/hyperlink" Target="http://dictionary.casrai.org/Journal_Article/Publication_Date" TargetMode="External"/><Relationship Id="rId12" Type="http://schemas.openxmlformats.org/officeDocument/2006/relationships/hyperlink" Target="http://dictionary.casrai.org/APC_Payment/Source_Fund(s)" TargetMode="External"/><Relationship Id="rId2" Type="http://schemas.openxmlformats.org/officeDocument/2006/relationships/hyperlink" Target="http://dictionary.casrai.org/Journal_Article/DOI" TargetMode="External"/><Relationship Id="rId1" Type="http://schemas.openxmlformats.org/officeDocument/2006/relationships/hyperlink" Target="http://dictionary.casrai.org/Internal_OA_Cost_Application/External_Notes" TargetMode="External"/><Relationship Id="rId6" Type="http://schemas.openxmlformats.org/officeDocument/2006/relationships/hyperlink" Target="http://dictionary.casrai.org/Journal_Article/Article_Title" TargetMode="External"/><Relationship Id="rId11" Type="http://schemas.openxmlformats.org/officeDocument/2006/relationships/hyperlink" Target="http://dictionary.casrai.org/APC_Payment/Amount_Paid" TargetMode="External"/><Relationship Id="rId5" Type="http://schemas.openxmlformats.org/officeDocument/2006/relationships/hyperlink" Target="http://dictionary.casrai.org/Journal_Article/Journal" TargetMode="External"/><Relationship Id="rId15" Type="http://schemas.openxmlformats.org/officeDocument/2006/relationships/printerSettings" Target="../printerSettings/printerSettings2.bin"/><Relationship Id="rId10" Type="http://schemas.openxmlformats.org/officeDocument/2006/relationships/hyperlink" Target="http://dictionary.casrai.org/APC_Payment/Currency" TargetMode="External"/><Relationship Id="rId4" Type="http://schemas.openxmlformats.org/officeDocument/2006/relationships/hyperlink" Target="http://dictionary.casrai.org/Journal_Article/Publisher_Name" TargetMode="External"/><Relationship Id="rId9" Type="http://schemas.openxmlformats.org/officeDocument/2006/relationships/hyperlink" Target="http://dictionary.casrai.org/APC_Payment/Date" TargetMode="External"/><Relationship Id="rId14" Type="http://schemas.openxmlformats.org/officeDocument/2006/relationships/hyperlink" Target="http://dictionary.casrai.org/APC_Payment/Source_Fund(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24" sqref="B24"/>
    </sheetView>
  </sheetViews>
  <sheetFormatPr defaultRowHeight="15.75" customHeight="1" x14ac:dyDescent="0.2"/>
  <cols>
    <col min="1" max="1" width="27" customWidth="1"/>
    <col min="2" max="2" width="46.85546875" customWidth="1"/>
    <col min="3" max="3" width="58.140625" customWidth="1"/>
  </cols>
  <sheetData>
    <row r="1" spans="1:4" ht="30" customHeight="1" x14ac:dyDescent="0.25">
      <c r="A1" s="215" t="s">
        <v>0</v>
      </c>
      <c r="B1" s="216"/>
      <c r="C1" s="217"/>
      <c r="D1" s="3"/>
    </row>
    <row r="2" spans="1:4" ht="15.75" customHeight="1" x14ac:dyDescent="0.2">
      <c r="A2" s="218" t="s">
        <v>1</v>
      </c>
      <c r="B2" s="219"/>
      <c r="C2" s="4" t="s">
        <v>2</v>
      </c>
    </row>
    <row r="3" spans="1:4" ht="15.75" customHeight="1" x14ac:dyDescent="0.2">
      <c r="A3" s="164" t="s">
        <v>3</v>
      </c>
      <c r="B3" s="5" t="s">
        <v>4</v>
      </c>
      <c r="C3" s="6"/>
      <c r="D3" s="3"/>
    </row>
    <row r="4" spans="1:4" ht="30" customHeight="1" x14ac:dyDescent="0.2">
      <c r="A4" s="203" t="s">
        <v>5</v>
      </c>
      <c r="B4" s="204"/>
      <c r="C4" s="205"/>
      <c r="D4" s="3"/>
    </row>
    <row r="5" spans="1:4" ht="15.75" customHeight="1" x14ac:dyDescent="0.2">
      <c r="A5" s="206" t="s">
        <v>6</v>
      </c>
      <c r="B5" s="207"/>
      <c r="C5" s="208"/>
      <c r="D5" s="3"/>
    </row>
    <row r="6" spans="1:4" ht="37.5" customHeight="1" x14ac:dyDescent="0.2">
      <c r="A6" s="209"/>
      <c r="B6" s="210"/>
      <c r="C6" s="211"/>
      <c r="D6" s="3"/>
    </row>
    <row r="7" spans="1:4" ht="30" customHeight="1" x14ac:dyDescent="0.2">
      <c r="A7" s="212" t="s">
        <v>7</v>
      </c>
      <c r="B7" s="213"/>
      <c r="C7" s="214"/>
      <c r="D7" s="3"/>
    </row>
  </sheetData>
  <mergeCells count="6">
    <mergeCell ref="A4:C4"/>
    <mergeCell ref="A5:C5"/>
    <mergeCell ref="A6:C6"/>
    <mergeCell ref="A7:C7"/>
    <mergeCell ref="A1:C1"/>
    <mergeCell ref="A2:B2"/>
  </mergeCells>
  <hyperlinks>
    <hyperlink ref="C2" r:id="rId1"/>
    <hyperlink ref="B3"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4" zoomScaleNormal="100" workbookViewId="0">
      <selection activeCell="C28" sqref="C28"/>
    </sheetView>
  </sheetViews>
  <sheetFormatPr defaultColWidth="9.140625" defaultRowHeight="12.75" x14ac:dyDescent="0.2"/>
  <cols>
    <col min="1" max="1" width="13.28515625" style="1" customWidth="1"/>
    <col min="2" max="2" width="57.7109375" style="1" customWidth="1"/>
    <col min="3" max="3" width="71.42578125" style="1" customWidth="1"/>
    <col min="4" max="4" width="19.28515625" style="2" customWidth="1"/>
    <col min="5" max="5" width="20.28515625" style="55" customWidth="1"/>
    <col min="6" max="16384" width="9.140625" style="1"/>
  </cols>
  <sheetData>
    <row r="1" spans="1:5" ht="30" customHeight="1" x14ac:dyDescent="0.25">
      <c r="A1" s="224" t="s">
        <v>8</v>
      </c>
      <c r="B1" s="225"/>
      <c r="C1" s="37"/>
      <c r="D1" s="51"/>
      <c r="E1" s="54"/>
    </row>
    <row r="2" spans="1:5" s="2" customFormat="1" ht="94.9" customHeight="1" x14ac:dyDescent="0.2">
      <c r="A2" s="226" t="s">
        <v>9</v>
      </c>
      <c r="B2" s="227"/>
      <c r="C2" s="38"/>
      <c r="D2" s="33"/>
      <c r="E2" s="33"/>
    </row>
    <row r="3" spans="1:5" s="2" customFormat="1" ht="67.900000000000006" customHeight="1" x14ac:dyDescent="0.2">
      <c r="A3" s="228" t="s">
        <v>10</v>
      </c>
      <c r="B3" s="229"/>
      <c r="C3" s="56"/>
      <c r="D3" s="51"/>
      <c r="E3" s="51"/>
    </row>
    <row r="4" spans="1:5" s="2" customFormat="1" ht="74.45" customHeight="1" x14ac:dyDescent="0.2">
      <c r="A4" s="223" t="s">
        <v>11</v>
      </c>
      <c r="B4" s="223"/>
      <c r="C4" s="57"/>
      <c r="D4" s="51"/>
      <c r="E4" s="51"/>
    </row>
    <row r="5" spans="1:5" s="2" customFormat="1" ht="87" customHeight="1" x14ac:dyDescent="0.2">
      <c r="A5" s="230" t="s">
        <v>12</v>
      </c>
      <c r="B5" s="230"/>
      <c r="C5" s="57"/>
      <c r="D5" s="51"/>
      <c r="E5" s="51"/>
    </row>
    <row r="6" spans="1:5" ht="15.75" customHeight="1" x14ac:dyDescent="0.2">
      <c r="A6" s="52"/>
      <c r="B6" s="52"/>
      <c r="C6" s="39"/>
      <c r="D6" s="51"/>
      <c r="E6" s="54"/>
    </row>
    <row r="7" spans="1:5" ht="28.9" customHeight="1" x14ac:dyDescent="0.2">
      <c r="A7" s="34"/>
      <c r="B7" s="34" t="s">
        <v>13</v>
      </c>
      <c r="C7" s="36" t="s">
        <v>14</v>
      </c>
      <c r="D7" s="53" t="s">
        <v>15</v>
      </c>
      <c r="E7" s="106" t="s">
        <v>16</v>
      </c>
    </row>
    <row r="8" spans="1:5" ht="38.25" x14ac:dyDescent="0.2">
      <c r="A8" s="161" t="s">
        <v>17</v>
      </c>
      <c r="B8" s="100" t="s">
        <v>18</v>
      </c>
      <c r="C8" s="100" t="s">
        <v>19</v>
      </c>
      <c r="D8" s="100" t="s">
        <v>20</v>
      </c>
      <c r="E8" s="99" t="s">
        <v>21</v>
      </c>
    </row>
    <row r="9" spans="1:5" x14ac:dyDescent="0.2">
      <c r="A9" s="221" t="s">
        <v>22</v>
      </c>
      <c r="B9" s="101" t="s">
        <v>23</v>
      </c>
      <c r="C9" s="101" t="s">
        <v>24</v>
      </c>
      <c r="D9" s="101"/>
      <c r="E9" s="79" t="s">
        <v>25</v>
      </c>
    </row>
    <row r="10" spans="1:5" ht="25.5" x14ac:dyDescent="0.2">
      <c r="A10" s="221"/>
      <c r="B10" s="101" t="s">
        <v>26</v>
      </c>
      <c r="C10" s="101" t="s">
        <v>27</v>
      </c>
      <c r="D10" s="101" t="s">
        <v>28</v>
      </c>
      <c r="E10" s="79" t="s">
        <v>29</v>
      </c>
    </row>
    <row r="11" spans="1:5" ht="25.5" x14ac:dyDescent="0.2">
      <c r="A11" s="221"/>
      <c r="B11" s="100" t="s">
        <v>30</v>
      </c>
      <c r="C11" s="100" t="s">
        <v>31</v>
      </c>
      <c r="D11" s="100" t="s">
        <v>32</v>
      </c>
      <c r="E11" s="99" t="s">
        <v>33</v>
      </c>
    </row>
    <row r="12" spans="1:5" ht="38.25" x14ac:dyDescent="0.2">
      <c r="A12" s="221"/>
      <c r="B12" s="100" t="s">
        <v>34</v>
      </c>
      <c r="C12" s="100" t="s">
        <v>35</v>
      </c>
      <c r="D12" s="100"/>
      <c r="E12" s="99" t="s">
        <v>36</v>
      </c>
    </row>
    <row r="13" spans="1:5" ht="25.5" x14ac:dyDescent="0.2">
      <c r="A13" s="221"/>
      <c r="B13" s="100" t="s">
        <v>37</v>
      </c>
      <c r="C13" s="100" t="s">
        <v>38</v>
      </c>
      <c r="D13" s="100" t="s">
        <v>39</v>
      </c>
      <c r="E13" s="99" t="s">
        <v>40</v>
      </c>
    </row>
    <row r="14" spans="1:5" ht="25.5" x14ac:dyDescent="0.2">
      <c r="A14" s="221"/>
      <c r="B14" s="100" t="s">
        <v>41</v>
      </c>
      <c r="C14" s="100" t="s">
        <v>42</v>
      </c>
      <c r="D14" s="100" t="s">
        <v>43</v>
      </c>
      <c r="E14" s="99" t="s">
        <v>44</v>
      </c>
    </row>
    <row r="15" spans="1:5" x14ac:dyDescent="0.2">
      <c r="A15" s="221"/>
      <c r="B15" s="101" t="s">
        <v>45</v>
      </c>
      <c r="C15" s="101" t="s">
        <v>46</v>
      </c>
      <c r="D15" s="101" t="s">
        <v>47</v>
      </c>
      <c r="E15" s="79" t="s">
        <v>48</v>
      </c>
    </row>
    <row r="16" spans="1:5" ht="25.5" x14ac:dyDescent="0.2">
      <c r="A16" s="222"/>
      <c r="B16" s="102" t="s">
        <v>49</v>
      </c>
      <c r="C16" s="102" t="s">
        <v>50</v>
      </c>
      <c r="D16" s="102" t="s">
        <v>51</v>
      </c>
      <c r="E16" s="80" t="s">
        <v>52</v>
      </c>
    </row>
    <row r="17" spans="1:5" ht="38.25" x14ac:dyDescent="0.2">
      <c r="A17" s="220" t="s">
        <v>53</v>
      </c>
      <c r="B17" s="101" t="s">
        <v>54</v>
      </c>
      <c r="C17" s="101" t="s">
        <v>55</v>
      </c>
      <c r="D17" s="101"/>
      <c r="E17" s="79" t="s">
        <v>56</v>
      </c>
    </row>
    <row r="18" spans="1:5" x14ac:dyDescent="0.2">
      <c r="A18" s="221"/>
      <c r="B18" s="100" t="s">
        <v>57</v>
      </c>
      <c r="C18" s="100" t="s">
        <v>58</v>
      </c>
      <c r="D18" s="100"/>
      <c r="E18" s="99" t="s">
        <v>56</v>
      </c>
    </row>
    <row r="19" spans="1:5" x14ac:dyDescent="0.2">
      <c r="A19" s="221"/>
      <c r="B19" s="100" t="s">
        <v>59</v>
      </c>
      <c r="C19" s="100" t="s">
        <v>60</v>
      </c>
      <c r="D19" s="100"/>
      <c r="E19" s="99" t="s">
        <v>56</v>
      </c>
    </row>
    <row r="20" spans="1:5" ht="38.25" x14ac:dyDescent="0.2">
      <c r="A20" s="221"/>
      <c r="B20" s="101" t="s">
        <v>61</v>
      </c>
      <c r="C20" s="101" t="s">
        <v>62</v>
      </c>
      <c r="D20" s="101" t="s">
        <v>63</v>
      </c>
      <c r="E20" s="79"/>
    </row>
    <row r="21" spans="1:5" x14ac:dyDescent="0.2">
      <c r="A21" s="221"/>
      <c r="B21" s="101" t="s">
        <v>64</v>
      </c>
      <c r="C21" s="101" t="s">
        <v>65</v>
      </c>
      <c r="D21" s="101" t="s">
        <v>63</v>
      </c>
      <c r="E21" s="79"/>
    </row>
    <row r="22" spans="1:5" x14ac:dyDescent="0.2">
      <c r="A22" s="221"/>
      <c r="B22" s="100" t="s">
        <v>66</v>
      </c>
      <c r="C22" s="100" t="s">
        <v>67</v>
      </c>
      <c r="D22" s="100" t="s">
        <v>63</v>
      </c>
      <c r="E22" s="99"/>
    </row>
    <row r="23" spans="1:5" x14ac:dyDescent="0.2">
      <c r="A23" s="221"/>
      <c r="B23" s="100" t="s">
        <v>68</v>
      </c>
      <c r="C23" s="100" t="s">
        <v>69</v>
      </c>
      <c r="D23" s="100" t="s">
        <v>63</v>
      </c>
      <c r="E23" s="99"/>
    </row>
    <row r="24" spans="1:5" x14ac:dyDescent="0.2">
      <c r="A24" s="221"/>
      <c r="B24" s="100" t="s">
        <v>70</v>
      </c>
      <c r="C24" s="100" t="s">
        <v>71</v>
      </c>
      <c r="D24" s="100" t="s">
        <v>63</v>
      </c>
      <c r="E24" s="99"/>
    </row>
    <row r="25" spans="1:5" x14ac:dyDescent="0.2">
      <c r="A25" s="222"/>
      <c r="B25" s="100" t="s">
        <v>72</v>
      </c>
      <c r="C25" s="100" t="s">
        <v>73</v>
      </c>
      <c r="D25" s="100" t="s">
        <v>63</v>
      </c>
      <c r="E25" s="99"/>
    </row>
    <row r="26" spans="1:5" ht="38.25" x14ac:dyDescent="0.2">
      <c r="A26" s="220" t="s">
        <v>74</v>
      </c>
      <c r="B26" s="102" t="s">
        <v>75</v>
      </c>
      <c r="C26" s="102" t="s">
        <v>76</v>
      </c>
      <c r="D26" s="102"/>
      <c r="E26" s="80" t="s">
        <v>77</v>
      </c>
    </row>
    <row r="27" spans="1:5" ht="51" x14ac:dyDescent="0.2">
      <c r="A27" s="221"/>
      <c r="B27" s="100" t="s">
        <v>78</v>
      </c>
      <c r="C27" s="100" t="s">
        <v>79</v>
      </c>
      <c r="D27" s="100"/>
      <c r="E27" s="99" t="s">
        <v>80</v>
      </c>
    </row>
    <row r="28" spans="1:5" x14ac:dyDescent="0.2">
      <c r="A28" s="221"/>
      <c r="B28" s="100" t="s">
        <v>81</v>
      </c>
      <c r="C28" s="100" t="s">
        <v>82</v>
      </c>
      <c r="D28" s="100"/>
      <c r="E28" s="99" t="s">
        <v>83</v>
      </c>
    </row>
    <row r="29" spans="1:5" ht="51" x14ac:dyDescent="0.2">
      <c r="A29" s="221"/>
      <c r="B29" s="101" t="s">
        <v>84</v>
      </c>
      <c r="C29" s="101" t="s">
        <v>85</v>
      </c>
      <c r="D29" s="101"/>
      <c r="E29" s="79"/>
    </row>
    <row r="30" spans="1:5" ht="38.25" x14ac:dyDescent="0.2">
      <c r="A30" s="221"/>
      <c r="B30" s="103" t="s">
        <v>86</v>
      </c>
      <c r="C30" s="103" t="s">
        <v>87</v>
      </c>
      <c r="D30" s="103"/>
      <c r="E30" s="83"/>
    </row>
    <row r="31" spans="1:5" ht="38.25" x14ac:dyDescent="0.2">
      <c r="A31" s="221"/>
      <c r="B31" s="101" t="s">
        <v>88</v>
      </c>
      <c r="C31" s="101" t="s">
        <v>89</v>
      </c>
      <c r="D31" s="101" t="s">
        <v>44</v>
      </c>
      <c r="E31" s="79"/>
    </row>
    <row r="32" spans="1:5" x14ac:dyDescent="0.2">
      <c r="A32" s="221"/>
      <c r="B32" s="104" t="s">
        <v>90</v>
      </c>
      <c r="C32" s="104" t="s">
        <v>91</v>
      </c>
      <c r="D32" s="104" t="s">
        <v>44</v>
      </c>
      <c r="E32" s="86"/>
    </row>
    <row r="33" spans="1:5" ht="25.5" x14ac:dyDescent="0.2">
      <c r="A33" s="222"/>
      <c r="B33" s="103" t="s">
        <v>92</v>
      </c>
      <c r="C33" s="103" t="s">
        <v>93</v>
      </c>
      <c r="D33" s="103" t="s">
        <v>44</v>
      </c>
      <c r="E33" s="83"/>
    </row>
    <row r="34" spans="1:5" ht="25.5" x14ac:dyDescent="0.2">
      <c r="A34" s="161" t="s">
        <v>94</v>
      </c>
      <c r="B34" s="101" t="s">
        <v>95</v>
      </c>
      <c r="C34" s="101" t="s">
        <v>96</v>
      </c>
      <c r="D34" s="101" t="s">
        <v>97</v>
      </c>
      <c r="E34" s="79" t="s">
        <v>98</v>
      </c>
    </row>
    <row r="35" spans="1:5" ht="25.5" x14ac:dyDescent="0.2">
      <c r="A35" s="35" t="s">
        <v>99</v>
      </c>
      <c r="B35" s="105" t="s">
        <v>99</v>
      </c>
      <c r="C35" s="105" t="s">
        <v>100</v>
      </c>
      <c r="D35" s="105"/>
      <c r="E35" s="84" t="s">
        <v>101</v>
      </c>
    </row>
  </sheetData>
  <mergeCells count="8">
    <mergeCell ref="A17:A25"/>
    <mergeCell ref="A4:B4"/>
    <mergeCell ref="A1:B1"/>
    <mergeCell ref="A26:A33"/>
    <mergeCell ref="A2:B2"/>
    <mergeCell ref="A3:B3"/>
    <mergeCell ref="A9:A16"/>
    <mergeCell ref="A5:B5"/>
  </mergeCells>
  <hyperlinks>
    <hyperlink ref="E35" r:id="rId1"/>
    <hyperlink ref="E10" r:id="rId2"/>
    <hyperlink ref="E13" r:id="rId3"/>
    <hyperlink ref="E11" r:id="rId4"/>
    <hyperlink ref="E12" r:id="rId5"/>
    <hyperlink ref="E15" r:id="rId6"/>
    <hyperlink ref="E16" r:id="rId7"/>
    <hyperlink ref="E34" r:id="rId8"/>
    <hyperlink ref="E26" r:id="rId9"/>
    <hyperlink ref="E28" r:id="rId10"/>
    <hyperlink ref="E27" r:id="rId11"/>
    <hyperlink ref="E17" r:id="rId12"/>
    <hyperlink ref="E18" r:id="rId13"/>
    <hyperlink ref="E19" r:id="rId14"/>
  </hyperlinks>
  <pageMargins left="0.7" right="0.7" top="0.75" bottom="0.75" header="0.3" footer="0.3"/>
  <pageSetup paperSize="9" orientation="portrait"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36"/>
  <sheetViews>
    <sheetView tabSelected="1" zoomScaleNormal="100" zoomScaleSheetLayoutView="100" workbookViewId="0">
      <pane ySplit="4" topLeftCell="A7" activePane="bottomLeft" state="frozen"/>
      <selection pane="bottomLeft" activeCell="H29" sqref="H29"/>
    </sheetView>
  </sheetViews>
  <sheetFormatPr defaultColWidth="10.7109375" defaultRowHeight="15.75" customHeight="1" x14ac:dyDescent="0.2"/>
  <cols>
    <col min="1" max="1" width="20.5703125" style="60" customWidth="1"/>
    <col min="2" max="2" width="13.42578125" style="58" bestFit="1" customWidth="1"/>
    <col min="3" max="7" width="10.7109375" style="58"/>
    <col min="8" max="8" width="123.85546875" style="58" bestFit="1" customWidth="1"/>
    <col min="9" max="9" width="12.140625" style="60" bestFit="1" customWidth="1"/>
    <col min="10" max="18" width="10.7109375" style="58"/>
    <col min="19" max="19" width="10.7109375" style="60"/>
    <col min="20" max="23" width="10.7109375" style="58"/>
    <col min="24" max="24" width="13" style="58" customWidth="1"/>
    <col min="25" max="27" width="10.7109375" style="58"/>
    <col min="28" max="28" width="45.28515625" style="108" customWidth="1"/>
    <col min="29" max="16384" width="10.7109375" style="58"/>
  </cols>
  <sheetData>
    <row r="1" spans="1:30" s="111" customFormat="1" ht="15.75" customHeight="1" x14ac:dyDescent="0.2">
      <c r="A1" s="109" t="s">
        <v>248</v>
      </c>
      <c r="B1" s="74"/>
      <c r="C1" s="74"/>
      <c r="D1" s="74"/>
      <c r="E1" s="74"/>
      <c r="F1" s="74"/>
      <c r="G1" s="74"/>
      <c r="I1" s="235" t="s">
        <v>102</v>
      </c>
      <c r="J1" s="235"/>
      <c r="K1" s="236" t="s">
        <v>103</v>
      </c>
      <c r="L1" s="236"/>
      <c r="M1" s="237" t="s">
        <v>104</v>
      </c>
      <c r="N1" s="237"/>
      <c r="O1" s="74"/>
      <c r="P1" s="74"/>
      <c r="Q1" s="74"/>
      <c r="R1" s="74"/>
      <c r="S1" s="110"/>
    </row>
    <row r="2" spans="1:30" s="111" customFormat="1" ht="17.45" customHeight="1" thickBot="1" x14ac:dyDescent="0.25">
      <c r="A2" s="109" t="s">
        <v>249</v>
      </c>
      <c r="B2" s="74"/>
      <c r="C2" s="74"/>
      <c r="D2" s="74"/>
      <c r="E2" s="74"/>
      <c r="F2" s="74"/>
      <c r="G2" s="74"/>
      <c r="I2" s="235"/>
      <c r="J2" s="235"/>
      <c r="K2" s="236"/>
      <c r="L2" s="236"/>
      <c r="M2" s="237"/>
      <c r="N2" s="237"/>
      <c r="O2" s="74"/>
      <c r="P2" s="74"/>
      <c r="Q2" s="74"/>
      <c r="R2" s="74"/>
      <c r="S2" s="110"/>
    </row>
    <row r="3" spans="1:30" s="59" customFormat="1" ht="23.45" customHeight="1" x14ac:dyDescent="0.2">
      <c r="A3" s="165"/>
      <c r="B3" s="165"/>
      <c r="C3" s="165"/>
      <c r="D3" s="231" t="s">
        <v>105</v>
      </c>
      <c r="E3" s="232"/>
      <c r="F3" s="232"/>
      <c r="G3" s="233"/>
      <c r="H3" s="166"/>
      <c r="I3" s="165"/>
      <c r="J3" s="166"/>
      <c r="K3" s="166"/>
      <c r="L3" s="166"/>
      <c r="M3" s="166"/>
      <c r="N3" s="166"/>
      <c r="O3" s="166"/>
      <c r="P3" s="166"/>
      <c r="Q3" s="166"/>
      <c r="R3" s="166"/>
      <c r="S3" s="165"/>
      <c r="T3" s="234"/>
      <c r="U3" s="234"/>
      <c r="V3" s="234"/>
      <c r="W3" s="166"/>
      <c r="X3" s="166"/>
      <c r="Y3" s="166"/>
      <c r="Z3" s="166"/>
      <c r="AA3" s="166"/>
      <c r="AB3" s="167"/>
      <c r="AC3" s="168"/>
      <c r="AD3" s="168"/>
    </row>
    <row r="4" spans="1:30" s="75" customFormat="1" ht="76.900000000000006" customHeight="1" x14ac:dyDescent="0.2">
      <c r="A4" s="81" t="s">
        <v>18</v>
      </c>
      <c r="B4" s="87" t="s">
        <v>23</v>
      </c>
      <c r="C4" s="87" t="s">
        <v>26</v>
      </c>
      <c r="D4" s="81" t="s">
        <v>30</v>
      </c>
      <c r="E4" s="81" t="s">
        <v>34</v>
      </c>
      <c r="F4" s="81" t="s">
        <v>106</v>
      </c>
      <c r="G4" s="81" t="s">
        <v>41</v>
      </c>
      <c r="H4" s="88" t="s">
        <v>45</v>
      </c>
      <c r="I4" s="89" t="s">
        <v>49</v>
      </c>
      <c r="J4" s="88" t="s">
        <v>54</v>
      </c>
      <c r="K4" s="81" t="s">
        <v>57</v>
      </c>
      <c r="L4" s="81" t="s">
        <v>59</v>
      </c>
      <c r="M4" s="88" t="s">
        <v>61</v>
      </c>
      <c r="N4" s="88" t="s">
        <v>64</v>
      </c>
      <c r="O4" s="81" t="s">
        <v>66</v>
      </c>
      <c r="P4" s="81" t="s">
        <v>68</v>
      </c>
      <c r="Q4" s="81" t="s">
        <v>70</v>
      </c>
      <c r="R4" s="81" t="s">
        <v>72</v>
      </c>
      <c r="S4" s="89" t="s">
        <v>75</v>
      </c>
      <c r="T4" s="163" t="s">
        <v>78</v>
      </c>
      <c r="U4" s="163" t="s">
        <v>81</v>
      </c>
      <c r="V4" s="78" t="s">
        <v>84</v>
      </c>
      <c r="W4" s="82" t="s">
        <v>86</v>
      </c>
      <c r="X4" s="78" t="s">
        <v>88</v>
      </c>
      <c r="Y4" s="85" t="s">
        <v>107</v>
      </c>
      <c r="Z4" s="82" t="s">
        <v>108</v>
      </c>
      <c r="AA4" s="78" t="s">
        <v>95</v>
      </c>
      <c r="AB4" s="107" t="s">
        <v>99</v>
      </c>
      <c r="AC4" s="169"/>
      <c r="AD4" s="169"/>
    </row>
    <row r="5" spans="1:30" s="67" customFormat="1" ht="15.75" customHeight="1" x14ac:dyDescent="0.2">
      <c r="A5" s="260">
        <v>43907</v>
      </c>
      <c r="B5" s="175"/>
      <c r="C5" s="188" t="s">
        <v>273</v>
      </c>
      <c r="D5" s="187"/>
      <c r="E5" s="179"/>
      <c r="F5" s="179"/>
      <c r="G5" s="179"/>
      <c r="H5" s="178" t="s">
        <v>250</v>
      </c>
      <c r="I5" s="181"/>
      <c r="J5" s="177" t="s">
        <v>116</v>
      </c>
      <c r="K5" s="179"/>
      <c r="L5" s="179"/>
      <c r="M5" s="177" t="s">
        <v>244</v>
      </c>
      <c r="N5" s="177"/>
      <c r="O5" s="179"/>
      <c r="P5" s="179"/>
      <c r="Q5" s="179"/>
      <c r="R5" s="179"/>
      <c r="S5" s="257" t="s">
        <v>251</v>
      </c>
      <c r="T5" s="257">
        <v>1000</v>
      </c>
      <c r="U5" s="257" t="s">
        <v>252</v>
      </c>
      <c r="V5" s="257"/>
      <c r="W5" s="175"/>
      <c r="X5" s="177" t="s">
        <v>244</v>
      </c>
      <c r="Y5" s="183"/>
      <c r="Z5" s="175"/>
      <c r="AA5" s="177" t="s">
        <v>114</v>
      </c>
      <c r="AB5" s="185"/>
    </row>
    <row r="6" spans="1:30" ht="15.75" customHeight="1" x14ac:dyDescent="0.2">
      <c r="A6" s="260">
        <v>43882</v>
      </c>
      <c r="B6" s="176"/>
      <c r="C6" s="189" t="s">
        <v>274</v>
      </c>
      <c r="D6" s="187"/>
      <c r="E6" s="180"/>
      <c r="F6" s="180"/>
      <c r="G6" s="180"/>
      <c r="H6" s="178" t="s">
        <v>253</v>
      </c>
      <c r="I6" s="182"/>
      <c r="J6" s="178" t="s">
        <v>116</v>
      </c>
      <c r="K6" s="180"/>
      <c r="L6" s="180"/>
      <c r="M6" s="178" t="s">
        <v>244</v>
      </c>
      <c r="N6" s="178"/>
      <c r="O6" s="180"/>
      <c r="P6" s="180"/>
      <c r="Q6" s="180"/>
      <c r="R6" s="180"/>
      <c r="S6" s="257" t="s">
        <v>254</v>
      </c>
      <c r="T6" s="257">
        <v>1358.83</v>
      </c>
      <c r="U6" s="257" t="s">
        <v>252</v>
      </c>
      <c r="V6" s="257"/>
      <c r="W6" s="176"/>
      <c r="X6" s="178" t="s">
        <v>244</v>
      </c>
      <c r="Y6" s="184"/>
      <c r="Z6" s="176"/>
      <c r="AA6" s="178" t="s">
        <v>114</v>
      </c>
      <c r="AB6" s="186"/>
    </row>
    <row r="7" spans="1:30" ht="15.75" customHeight="1" x14ac:dyDescent="0.2">
      <c r="A7" s="260">
        <v>43843</v>
      </c>
      <c r="B7" s="176"/>
      <c r="C7" s="189" t="s">
        <v>277</v>
      </c>
      <c r="D7" s="187"/>
      <c r="E7" s="180"/>
      <c r="F7" s="180"/>
      <c r="G7" s="180"/>
      <c r="H7" s="178" t="s">
        <v>255</v>
      </c>
      <c r="I7" s="264">
        <v>43865</v>
      </c>
      <c r="J7" s="178" t="s">
        <v>117</v>
      </c>
      <c r="K7" s="180"/>
      <c r="L7" s="180"/>
      <c r="M7" s="178" t="s">
        <v>117</v>
      </c>
      <c r="N7" s="178"/>
      <c r="O7" s="180"/>
      <c r="P7" s="180"/>
      <c r="Q7" s="180"/>
      <c r="R7" s="180"/>
      <c r="S7" s="257" t="s">
        <v>256</v>
      </c>
      <c r="T7" s="257">
        <v>2250</v>
      </c>
      <c r="U7" s="257" t="s">
        <v>252</v>
      </c>
      <c r="V7" s="257"/>
      <c r="W7" s="176"/>
      <c r="X7" s="178" t="s">
        <v>244</v>
      </c>
      <c r="Y7" s="184"/>
      <c r="Z7" s="176"/>
      <c r="AA7" s="178" t="s">
        <v>114</v>
      </c>
      <c r="AB7" s="191" t="s">
        <v>275</v>
      </c>
    </row>
    <row r="8" spans="1:30" ht="15.75" customHeight="1" x14ac:dyDescent="0.2">
      <c r="A8" s="260">
        <v>43849</v>
      </c>
      <c r="B8" s="176"/>
      <c r="C8" s="192" t="s">
        <v>278</v>
      </c>
      <c r="D8" s="187"/>
      <c r="E8" s="180"/>
      <c r="F8" s="180"/>
      <c r="G8" s="180"/>
      <c r="H8" s="178" t="s">
        <v>257</v>
      </c>
      <c r="I8" s="264">
        <v>43854</v>
      </c>
      <c r="J8" s="178" t="s">
        <v>117</v>
      </c>
      <c r="K8" s="180"/>
      <c r="L8" s="180"/>
      <c r="M8" s="178" t="s">
        <v>117</v>
      </c>
      <c r="N8" s="178"/>
      <c r="O8" s="180"/>
      <c r="P8" s="180"/>
      <c r="Q8" s="180"/>
      <c r="R8" s="180"/>
      <c r="S8" s="257" t="s">
        <v>258</v>
      </c>
      <c r="T8" s="257">
        <v>700</v>
      </c>
      <c r="U8" s="258" t="s">
        <v>282</v>
      </c>
      <c r="V8" s="257"/>
      <c r="W8" s="176"/>
      <c r="X8" s="178" t="s">
        <v>244</v>
      </c>
      <c r="Y8" s="184"/>
      <c r="Z8" s="176"/>
      <c r="AA8" s="178" t="s">
        <v>114</v>
      </c>
      <c r="AB8" s="190" t="s">
        <v>279</v>
      </c>
    </row>
    <row r="9" spans="1:30" ht="15.75" customHeight="1" x14ac:dyDescent="0.2">
      <c r="A9" s="260">
        <v>43836</v>
      </c>
      <c r="B9" s="176"/>
      <c r="C9" s="194" t="s">
        <v>280</v>
      </c>
      <c r="D9" s="187"/>
      <c r="E9" s="180"/>
      <c r="F9" s="180"/>
      <c r="G9" s="180"/>
      <c r="H9" s="178" t="s">
        <v>259</v>
      </c>
      <c r="I9" s="264">
        <v>43881</v>
      </c>
      <c r="J9" s="178" t="s">
        <v>116</v>
      </c>
      <c r="K9" s="180"/>
      <c r="L9" s="180"/>
      <c r="M9" s="178" t="s">
        <v>244</v>
      </c>
      <c r="N9" s="178"/>
      <c r="O9" s="180"/>
      <c r="P9" s="180"/>
      <c r="Q9" s="180"/>
      <c r="R9" s="180"/>
      <c r="S9" s="257" t="s">
        <v>260</v>
      </c>
      <c r="T9" s="257">
        <v>2050</v>
      </c>
      <c r="U9" s="257" t="s">
        <v>261</v>
      </c>
      <c r="V9" s="257">
        <v>2460</v>
      </c>
      <c r="W9" s="176"/>
      <c r="X9" s="178" t="s">
        <v>244</v>
      </c>
      <c r="Y9" s="184"/>
      <c r="Z9" s="176"/>
      <c r="AA9" s="178" t="s">
        <v>114</v>
      </c>
      <c r="AB9" s="190"/>
    </row>
    <row r="10" spans="1:30" ht="15.75" customHeight="1" x14ac:dyDescent="0.2">
      <c r="A10" s="255" t="s">
        <v>319</v>
      </c>
      <c r="B10" s="176"/>
      <c r="C10" s="196" t="s">
        <v>283</v>
      </c>
      <c r="D10" s="187"/>
      <c r="E10" s="180"/>
      <c r="F10" s="180"/>
      <c r="G10" s="180"/>
      <c r="H10" s="178" t="s">
        <v>262</v>
      </c>
      <c r="I10" s="265">
        <v>43802</v>
      </c>
      <c r="J10" s="178" t="s">
        <v>116</v>
      </c>
      <c r="K10" s="180"/>
      <c r="L10" s="180"/>
      <c r="M10" s="178" t="s">
        <v>244</v>
      </c>
      <c r="N10" s="178"/>
      <c r="O10" s="180"/>
      <c r="P10" s="180"/>
      <c r="Q10" s="180"/>
      <c r="R10" s="180"/>
      <c r="S10" s="257" t="s">
        <v>263</v>
      </c>
      <c r="T10" s="257">
        <v>1108.3800000000001</v>
      </c>
      <c r="U10" s="257" t="s">
        <v>252</v>
      </c>
      <c r="V10" s="257"/>
      <c r="W10" s="176"/>
      <c r="X10" s="178" t="s">
        <v>244</v>
      </c>
      <c r="Y10" s="184"/>
      <c r="Z10" s="176"/>
      <c r="AA10" s="178" t="s">
        <v>114</v>
      </c>
      <c r="AB10" s="186"/>
    </row>
    <row r="11" spans="1:30" ht="15.75" customHeight="1" x14ac:dyDescent="0.2">
      <c r="A11" s="260">
        <v>43422</v>
      </c>
      <c r="B11" s="176"/>
      <c r="C11" s="189" t="s">
        <v>281</v>
      </c>
      <c r="D11" s="187"/>
      <c r="E11" s="180"/>
      <c r="F11" s="180"/>
      <c r="G11" s="180"/>
      <c r="H11" s="178" t="s">
        <v>264</v>
      </c>
      <c r="I11" s="266">
        <v>43510</v>
      </c>
      <c r="J11" s="178" t="s">
        <v>116</v>
      </c>
      <c r="K11" s="180"/>
      <c r="L11" s="180"/>
      <c r="M11" s="178" t="s">
        <v>244</v>
      </c>
      <c r="N11" s="178"/>
      <c r="O11" s="180"/>
      <c r="P11" s="180"/>
      <c r="Q11" s="180"/>
      <c r="R11" s="180"/>
      <c r="S11" s="257" t="s">
        <v>265</v>
      </c>
      <c r="T11" s="257">
        <v>330</v>
      </c>
      <c r="U11" s="257" t="s">
        <v>266</v>
      </c>
      <c r="V11" s="257"/>
      <c r="W11" s="176"/>
      <c r="X11" s="178" t="s">
        <v>244</v>
      </c>
      <c r="Y11" s="184"/>
      <c r="Z11" s="176"/>
      <c r="AA11" s="178" t="s">
        <v>114</v>
      </c>
      <c r="AB11" s="186"/>
    </row>
    <row r="12" spans="1:30" ht="15.75" customHeight="1" x14ac:dyDescent="0.2">
      <c r="A12" s="260">
        <v>43732</v>
      </c>
      <c r="B12" s="176"/>
      <c r="C12" s="196" t="s">
        <v>284</v>
      </c>
      <c r="D12" s="187"/>
      <c r="E12" s="180"/>
      <c r="F12" s="180"/>
      <c r="G12" s="180"/>
      <c r="H12" s="178" t="s">
        <v>267</v>
      </c>
      <c r="I12" s="263">
        <v>43733</v>
      </c>
      <c r="J12" s="178" t="s">
        <v>116</v>
      </c>
      <c r="K12" s="180"/>
      <c r="L12" s="180"/>
      <c r="M12" s="178" t="s">
        <v>244</v>
      </c>
      <c r="N12" s="178"/>
      <c r="O12" s="180"/>
      <c r="P12" s="180"/>
      <c r="Q12" s="180"/>
      <c r="R12" s="180"/>
      <c r="S12" s="257" t="s">
        <v>268</v>
      </c>
      <c r="T12" s="257">
        <v>1750</v>
      </c>
      <c r="U12" s="257" t="s">
        <v>261</v>
      </c>
      <c r="V12" s="257">
        <v>2100</v>
      </c>
      <c r="W12" s="176"/>
      <c r="X12" s="178" t="s">
        <v>244</v>
      </c>
      <c r="Y12" s="184"/>
      <c r="Z12" s="176"/>
      <c r="AA12" s="178" t="s">
        <v>114</v>
      </c>
      <c r="AB12" s="186"/>
    </row>
    <row r="13" spans="1:30" ht="15.75" customHeight="1" x14ac:dyDescent="0.2">
      <c r="A13" s="260">
        <v>43695</v>
      </c>
      <c r="B13" s="176"/>
      <c r="C13" s="197" t="s">
        <v>285</v>
      </c>
      <c r="D13" s="187"/>
      <c r="E13" s="180"/>
      <c r="F13" s="180"/>
      <c r="G13" s="180"/>
      <c r="H13" s="178" t="s">
        <v>269</v>
      </c>
      <c r="I13" s="264">
        <v>43704</v>
      </c>
      <c r="J13" s="178" t="s">
        <v>116</v>
      </c>
      <c r="K13" s="180"/>
      <c r="L13" s="180"/>
      <c r="M13" s="178" t="s">
        <v>246</v>
      </c>
      <c r="N13" s="178"/>
      <c r="O13" s="180"/>
      <c r="P13" s="180"/>
      <c r="Q13" s="180"/>
      <c r="R13" s="180"/>
      <c r="S13" s="257" t="s">
        <v>270</v>
      </c>
      <c r="T13" s="257">
        <v>1383.76</v>
      </c>
      <c r="U13" s="257" t="s">
        <v>252</v>
      </c>
      <c r="V13" s="257"/>
      <c r="W13" s="176"/>
      <c r="X13" s="178" t="s">
        <v>244</v>
      </c>
      <c r="Y13" s="184"/>
      <c r="Z13" s="176"/>
      <c r="AA13" s="178" t="s">
        <v>114</v>
      </c>
      <c r="AB13" s="193" t="s">
        <v>276</v>
      </c>
    </row>
    <row r="14" spans="1:30" s="201" customFormat="1" ht="15.75" customHeight="1" x14ac:dyDescent="0.2">
      <c r="A14" s="260">
        <v>43595</v>
      </c>
      <c r="B14" s="202">
        <v>31312466</v>
      </c>
      <c r="C14" s="194" t="s">
        <v>288</v>
      </c>
      <c r="D14" s="195"/>
      <c r="E14" s="198"/>
      <c r="F14" s="198"/>
      <c r="G14" s="198"/>
      <c r="H14" s="196" t="s">
        <v>271</v>
      </c>
      <c r="I14" s="264">
        <v>43628</v>
      </c>
      <c r="J14" s="196" t="s">
        <v>116</v>
      </c>
      <c r="K14" s="198"/>
      <c r="L14" s="198"/>
      <c r="M14" s="196" t="s">
        <v>206</v>
      </c>
      <c r="N14" s="197" t="s">
        <v>286</v>
      </c>
      <c r="O14" s="198" t="s">
        <v>117</v>
      </c>
      <c r="P14" s="198" t="s">
        <v>287</v>
      </c>
      <c r="Q14" s="198"/>
      <c r="R14" s="198"/>
      <c r="S14" s="258" t="s">
        <v>272</v>
      </c>
      <c r="T14" s="258">
        <v>900</v>
      </c>
      <c r="U14" s="258" t="s">
        <v>252</v>
      </c>
      <c r="V14" s="258"/>
      <c r="W14" s="199">
        <v>0</v>
      </c>
      <c r="X14" s="196" t="s">
        <v>244</v>
      </c>
      <c r="Y14" s="200"/>
      <c r="Z14" s="199">
        <v>0</v>
      </c>
      <c r="AA14" s="196" t="s">
        <v>114</v>
      </c>
      <c r="AB14" s="191" t="s">
        <v>289</v>
      </c>
    </row>
    <row r="15" spans="1:30" ht="15.75" customHeight="1" x14ac:dyDescent="0.2">
      <c r="A15" s="259">
        <v>43678</v>
      </c>
      <c r="B15" s="176"/>
      <c r="C15" s="189" t="s">
        <v>309</v>
      </c>
      <c r="D15" s="180"/>
      <c r="E15" s="180"/>
      <c r="F15" s="180"/>
      <c r="G15" s="180"/>
      <c r="H15" s="178" t="s">
        <v>290</v>
      </c>
      <c r="I15" s="264">
        <v>43746</v>
      </c>
      <c r="J15" s="178" t="s">
        <v>117</v>
      </c>
      <c r="K15" s="180"/>
      <c r="L15" s="180"/>
      <c r="M15" s="178" t="s">
        <v>244</v>
      </c>
      <c r="N15" s="178"/>
      <c r="O15" s="180"/>
      <c r="P15" s="180"/>
      <c r="Q15" s="180"/>
      <c r="R15" s="180"/>
      <c r="S15" s="257" t="s">
        <v>291</v>
      </c>
      <c r="T15" s="257">
        <v>0</v>
      </c>
      <c r="U15" s="257" t="s">
        <v>266</v>
      </c>
      <c r="V15" s="178"/>
      <c r="W15" s="176"/>
      <c r="X15" s="196" t="s">
        <v>241</v>
      </c>
      <c r="Y15" s="184"/>
      <c r="Z15" s="176"/>
      <c r="AA15" s="178" t="s">
        <v>114</v>
      </c>
      <c r="AB15" s="186"/>
    </row>
    <row r="16" spans="1:30" ht="15.75" customHeight="1" x14ac:dyDescent="0.2">
      <c r="A16" s="254">
        <v>43727</v>
      </c>
      <c r="B16" s="176"/>
      <c r="C16" s="196" t="s">
        <v>321</v>
      </c>
      <c r="D16" s="180"/>
      <c r="E16" s="180"/>
      <c r="F16" s="180"/>
      <c r="G16" s="180"/>
      <c r="H16" s="178" t="s">
        <v>292</v>
      </c>
      <c r="I16" s="264">
        <v>43746</v>
      </c>
      <c r="J16" s="178" t="s">
        <v>117</v>
      </c>
      <c r="K16" s="180"/>
      <c r="L16" s="180"/>
      <c r="M16" s="178" t="s">
        <v>117</v>
      </c>
      <c r="N16" s="178"/>
      <c r="O16" s="180"/>
      <c r="P16" s="180"/>
      <c r="Q16" s="180"/>
      <c r="R16" s="180"/>
      <c r="S16" s="257" t="s">
        <v>293</v>
      </c>
      <c r="T16" s="257">
        <v>0</v>
      </c>
      <c r="U16" s="257" t="s">
        <v>266</v>
      </c>
      <c r="V16" s="178"/>
      <c r="W16" s="176"/>
      <c r="X16" s="196" t="s">
        <v>241</v>
      </c>
      <c r="Y16" s="184"/>
      <c r="Z16" s="176"/>
      <c r="AA16" s="178" t="s">
        <v>114</v>
      </c>
      <c r="AB16" s="186"/>
    </row>
    <row r="17" spans="1:28" ht="15.75" customHeight="1" x14ac:dyDescent="0.2">
      <c r="A17" s="259">
        <v>43678</v>
      </c>
      <c r="B17" s="176"/>
      <c r="C17" s="197" t="s">
        <v>308</v>
      </c>
      <c r="D17" s="180"/>
      <c r="E17" s="180"/>
      <c r="F17" s="180"/>
      <c r="G17" s="180"/>
      <c r="H17" s="178" t="s">
        <v>294</v>
      </c>
      <c r="I17" s="262">
        <v>43769</v>
      </c>
      <c r="J17" s="178" t="s">
        <v>117</v>
      </c>
      <c r="K17" s="180"/>
      <c r="L17" s="180"/>
      <c r="M17" s="178" t="s">
        <v>244</v>
      </c>
      <c r="N17" s="178"/>
      <c r="O17" s="180"/>
      <c r="P17" s="180"/>
      <c r="Q17" s="180"/>
      <c r="R17" s="180"/>
      <c r="S17" s="257" t="s">
        <v>295</v>
      </c>
      <c r="T17" s="257">
        <v>0</v>
      </c>
      <c r="U17" s="257" t="s">
        <v>266</v>
      </c>
      <c r="V17" s="178"/>
      <c r="W17" s="176"/>
      <c r="X17" s="196" t="s">
        <v>241</v>
      </c>
      <c r="Y17" s="184"/>
      <c r="Z17" s="176"/>
      <c r="AA17" s="178" t="s">
        <v>114</v>
      </c>
      <c r="AB17" s="186"/>
    </row>
    <row r="18" spans="1:28" ht="15.75" customHeight="1" x14ac:dyDescent="0.2">
      <c r="A18" s="254">
        <v>43731</v>
      </c>
      <c r="B18" s="176"/>
      <c r="C18" s="196" t="s">
        <v>310</v>
      </c>
      <c r="D18" s="180"/>
      <c r="E18" s="180"/>
      <c r="F18" s="180"/>
      <c r="G18" s="180"/>
      <c r="H18" s="178" t="s">
        <v>296</v>
      </c>
      <c r="I18" s="264">
        <v>43838</v>
      </c>
      <c r="J18" s="178" t="s">
        <v>117</v>
      </c>
      <c r="K18" s="180"/>
      <c r="L18" s="180"/>
      <c r="M18" s="178" t="s">
        <v>117</v>
      </c>
      <c r="N18" s="256">
        <v>51877144</v>
      </c>
      <c r="O18" s="180"/>
      <c r="P18" s="180"/>
      <c r="Q18" s="180"/>
      <c r="R18" s="180"/>
      <c r="S18" s="257" t="s">
        <v>297</v>
      </c>
      <c r="T18" s="257">
        <v>0</v>
      </c>
      <c r="U18" s="257" t="s">
        <v>266</v>
      </c>
      <c r="V18" s="178"/>
      <c r="W18" s="176"/>
      <c r="X18" s="196" t="s">
        <v>241</v>
      </c>
      <c r="Y18" s="184"/>
      <c r="Z18" s="176"/>
      <c r="AA18" s="178" t="s">
        <v>114</v>
      </c>
      <c r="AB18" s="261" t="s">
        <v>320</v>
      </c>
    </row>
    <row r="19" spans="1:28" ht="15.75" customHeight="1" x14ac:dyDescent="0.2">
      <c r="A19" s="254">
        <v>43808</v>
      </c>
      <c r="B19" s="176"/>
      <c r="C19" s="192" t="s">
        <v>311</v>
      </c>
      <c r="D19" s="180"/>
      <c r="E19" s="180"/>
      <c r="F19" s="180"/>
      <c r="G19" s="180"/>
      <c r="H19" s="178" t="s">
        <v>298</v>
      </c>
      <c r="I19" s="264">
        <v>43816</v>
      </c>
      <c r="J19" s="178" t="s">
        <v>117</v>
      </c>
      <c r="K19" s="180"/>
      <c r="L19" s="180"/>
      <c r="M19" s="178" t="s">
        <v>244</v>
      </c>
      <c r="N19" s="178"/>
      <c r="O19" s="180"/>
      <c r="P19" s="180"/>
      <c r="Q19" s="180"/>
      <c r="R19" s="180"/>
      <c r="S19" s="257" t="s">
        <v>299</v>
      </c>
      <c r="T19" s="257">
        <v>0</v>
      </c>
      <c r="U19" s="257" t="s">
        <v>266</v>
      </c>
      <c r="V19" s="178"/>
      <c r="W19" s="176"/>
      <c r="X19" s="196" t="s">
        <v>241</v>
      </c>
      <c r="Y19" s="184"/>
      <c r="Z19" s="176"/>
      <c r="AA19" s="178" t="s">
        <v>114</v>
      </c>
      <c r="AB19" s="186"/>
    </row>
    <row r="20" spans="1:28" ht="15.75" customHeight="1" x14ac:dyDescent="0.2">
      <c r="A20" s="255" t="s">
        <v>317</v>
      </c>
      <c r="B20" s="176"/>
      <c r="C20" s="196" t="s">
        <v>312</v>
      </c>
      <c r="D20" s="180"/>
      <c r="E20" s="180"/>
      <c r="F20" s="180"/>
      <c r="G20" s="180"/>
      <c r="H20" s="178" t="s">
        <v>300</v>
      </c>
      <c r="I20" s="264">
        <v>43851</v>
      </c>
      <c r="J20" s="178" t="s">
        <v>117</v>
      </c>
      <c r="K20" s="180"/>
      <c r="L20" s="180"/>
      <c r="M20" s="178" t="s">
        <v>244</v>
      </c>
      <c r="N20" s="178"/>
      <c r="O20" s="180"/>
      <c r="P20" s="180"/>
      <c r="Q20" s="180"/>
      <c r="R20" s="180"/>
      <c r="S20" s="257" t="s">
        <v>301</v>
      </c>
      <c r="T20" s="257">
        <v>0</v>
      </c>
      <c r="U20" s="257" t="s">
        <v>266</v>
      </c>
      <c r="V20" s="178"/>
      <c r="W20" s="176"/>
      <c r="X20" s="196" t="s">
        <v>241</v>
      </c>
      <c r="Y20" s="184"/>
      <c r="Z20" s="176"/>
      <c r="AA20" s="178" t="s">
        <v>114</v>
      </c>
      <c r="AB20" s="186"/>
    </row>
    <row r="21" spans="1:28" ht="15.75" customHeight="1" x14ac:dyDescent="0.2">
      <c r="A21" s="259">
        <v>43854</v>
      </c>
      <c r="B21" s="176"/>
      <c r="C21" s="196" t="s">
        <v>314</v>
      </c>
      <c r="D21" s="180"/>
      <c r="E21" s="180"/>
      <c r="F21" s="180"/>
      <c r="G21" s="180"/>
      <c r="H21" s="178" t="s">
        <v>302</v>
      </c>
      <c r="I21" s="264">
        <v>43935</v>
      </c>
      <c r="J21" s="178" t="s">
        <v>117</v>
      </c>
      <c r="K21" s="180"/>
      <c r="L21" s="180"/>
      <c r="M21" s="178" t="s">
        <v>244</v>
      </c>
      <c r="N21" s="178"/>
      <c r="O21" s="180"/>
      <c r="P21" s="180"/>
      <c r="Q21" s="180"/>
      <c r="R21" s="180"/>
      <c r="S21" s="257" t="s">
        <v>303</v>
      </c>
      <c r="T21" s="257">
        <v>0</v>
      </c>
      <c r="U21" s="257" t="s">
        <v>266</v>
      </c>
      <c r="V21" s="178"/>
      <c r="W21" s="176"/>
      <c r="X21" s="196" t="s">
        <v>241</v>
      </c>
      <c r="Y21" s="184"/>
      <c r="Z21" s="176"/>
      <c r="AA21" s="178" t="s">
        <v>114</v>
      </c>
      <c r="AB21" s="186"/>
    </row>
    <row r="22" spans="1:28" ht="15.75" customHeight="1" x14ac:dyDescent="0.2">
      <c r="A22" s="254">
        <v>43862</v>
      </c>
      <c r="B22" s="176"/>
      <c r="C22" s="189" t="s">
        <v>313</v>
      </c>
      <c r="D22" s="180"/>
      <c r="E22" s="180"/>
      <c r="F22" s="180"/>
      <c r="G22" s="180"/>
      <c r="H22" s="178" t="s">
        <v>304</v>
      </c>
      <c r="I22" s="264">
        <v>43892</v>
      </c>
      <c r="J22" s="178" t="s">
        <v>117</v>
      </c>
      <c r="K22" s="180"/>
      <c r="L22" s="180"/>
      <c r="M22" s="178" t="s">
        <v>244</v>
      </c>
      <c r="N22" s="178"/>
      <c r="O22" s="180"/>
      <c r="P22" s="180"/>
      <c r="Q22" s="180"/>
      <c r="R22" s="180"/>
      <c r="S22" s="257" t="s">
        <v>305</v>
      </c>
      <c r="T22" s="257">
        <v>0</v>
      </c>
      <c r="U22" s="257" t="s">
        <v>266</v>
      </c>
      <c r="V22" s="178"/>
      <c r="W22" s="176"/>
      <c r="X22" s="196" t="s">
        <v>241</v>
      </c>
      <c r="Y22" s="184"/>
      <c r="Z22" s="176"/>
      <c r="AA22" s="178" t="s">
        <v>114</v>
      </c>
      <c r="AB22" s="186"/>
    </row>
    <row r="23" spans="1:28" ht="15.75" customHeight="1" x14ac:dyDescent="0.2">
      <c r="A23" s="255" t="s">
        <v>318</v>
      </c>
      <c r="B23" s="253">
        <v>3206269</v>
      </c>
      <c r="C23" s="189" t="s">
        <v>316</v>
      </c>
      <c r="D23" s="180"/>
      <c r="E23" s="180"/>
      <c r="F23" s="180"/>
      <c r="G23" s="180"/>
      <c r="H23" s="178" t="s">
        <v>306</v>
      </c>
      <c r="I23" s="263">
        <v>43876</v>
      </c>
      <c r="J23" s="178" t="s">
        <v>117</v>
      </c>
      <c r="K23" s="180"/>
      <c r="L23" s="180"/>
      <c r="M23" s="178" t="s">
        <v>212</v>
      </c>
      <c r="N23" s="197" t="s">
        <v>315</v>
      </c>
      <c r="O23" s="180"/>
      <c r="P23" s="180"/>
      <c r="Q23" s="180"/>
      <c r="R23" s="180"/>
      <c r="S23" s="257" t="s">
        <v>307</v>
      </c>
      <c r="T23" s="257">
        <v>0</v>
      </c>
      <c r="U23" s="257" t="s">
        <v>266</v>
      </c>
      <c r="V23" s="178"/>
      <c r="W23" s="176">
        <v>0</v>
      </c>
      <c r="X23" s="196" t="s">
        <v>241</v>
      </c>
      <c r="Y23" s="184"/>
      <c r="Z23" s="176">
        <v>0</v>
      </c>
      <c r="AA23" s="178" t="s">
        <v>114</v>
      </c>
      <c r="AB23" s="186"/>
    </row>
    <row r="28" spans="1:28" customFormat="1" ht="12.75" x14ac:dyDescent="0.2"/>
    <row r="29" spans="1:28" customFormat="1" ht="12.75" x14ac:dyDescent="0.2"/>
    <row r="30" spans="1:28" customFormat="1" ht="12.75" x14ac:dyDescent="0.2"/>
    <row r="31" spans="1:28" customFormat="1" ht="12.75" x14ac:dyDescent="0.2"/>
    <row r="32" spans="1:28" customFormat="1" ht="12.75" x14ac:dyDescent="0.2"/>
    <row r="33" customFormat="1" ht="12.75" x14ac:dyDescent="0.2"/>
    <row r="34" customFormat="1" ht="12.75" x14ac:dyDescent="0.2"/>
    <row r="35" customFormat="1" ht="12.75" x14ac:dyDescent="0.2"/>
    <row r="36" customFormat="1" ht="12.75" x14ac:dyDescent="0.2"/>
  </sheetData>
  <mergeCells count="5">
    <mergeCell ref="D3:G3"/>
    <mergeCell ref="T3:V3"/>
    <mergeCell ref="I1:J2"/>
    <mergeCell ref="K1:L2"/>
    <mergeCell ref="M1:N2"/>
  </mergeCells>
  <dataValidations count="2">
    <dataValidation type="decimal" operator="lessThanOrEqual" allowBlank="1" showInputMessage="1" showErrorMessage="1" errorTitle="Value must be a number" error="Value must be a number.  If unknown, leave blank." sqref="W5:W23 Y5:Z23">
      <formula1>9999999</formula1>
    </dataValidation>
    <dataValidation type="list" allowBlank="1" showErrorMessage="1" errorTitle="Invalid entry" error="Please select from the drop-down list" sqref="AA5:AA23">
      <formula1>"CC BY,CC BY-SA,CC BY-NC,CC BY-ND,CC BY-NC-ND,CC0,Unknown"</formula1>
    </dataValidation>
  </dataValidations>
  <pageMargins left="0.70866141732283472" right="0.70866141732283472" top="0.74803149606299213" bottom="0.74803149606299213" header="0.31496062992125984" footer="0.31496062992125984"/>
  <pageSetup paperSize="8" fitToWidth="0" orientation="landscape" cellComments="asDisplayed" r:id="rId1"/>
  <colBreaks count="3" manualBreakCount="3">
    <brk id="9" min="2" max="28" man="1"/>
    <brk id="19" min="2" max="28" man="1"/>
    <brk id="28" max="1048575" man="1"/>
  </colBreaks>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ErrorMessage="1" errorTitle="Invalid entry" error="Please pick a value from the drop-down list.">
          <x14:formula1>
            <xm:f>'Constrained values'!$A$2:$A$19</xm:f>
          </x14:formula1>
          <xm:sqref>G5:G23</xm:sqref>
        </x14:dataValidation>
        <x14:dataValidation type="list" allowBlank="1" showErrorMessage="1" errorTitle="Invalid entry" error="Please pick a value from the drop-down list.">
          <x14:formula1>
            <xm:f>'Constrained values'!$E$2:$E$19</xm:f>
          </x14:formula1>
          <xm:sqref>Q5:Q23 O5:O23 M5:M23</xm:sqref>
        </x14:dataValidation>
        <x14:dataValidation type="list" errorStyle="warning" allowBlank="1" showInputMessage="1" showErrorMessage="1" errorTitle="Non-standard value" error="The value you have entered is not on the list of agreements. This may affect the calculations on the &quot;Discounts, memberships, &amp; pre-payments&quot; sheet.">
          <x14:formula1>
            <xm:f>'Constrained values'!$G$2:$G$17</xm:f>
          </x14:formula1>
          <xm:sqref>X5:X23</xm:sqref>
        </x14:dataValidation>
        <x14:dataValidation type="list" allowBlank="1" showErrorMessage="1" errorTitle="Invalid entry" error="Please pick a value from the drop-down_x000a_ list.">
          <x14:formula1>
            <xm:f>'Constrained values'!$C$2:$C$6</xm:f>
          </x14:formula1>
          <xm:sqref>J5:L23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4"/>
  <sheetViews>
    <sheetView zoomScale="90" zoomScaleNormal="90" workbookViewId="0">
      <selection activeCell="H17" sqref="H17"/>
    </sheetView>
  </sheetViews>
  <sheetFormatPr defaultColWidth="20.7109375" defaultRowHeight="12.75" x14ac:dyDescent="0.2"/>
  <cols>
    <col min="1" max="1" width="20.7109375" style="69"/>
    <col min="2" max="4" width="20.7109375" style="61"/>
    <col min="5" max="10" width="20.7109375" style="63"/>
    <col min="11" max="11" width="20.7109375" style="62"/>
    <col min="12" max="16384" width="20.7109375" style="64"/>
  </cols>
  <sheetData>
    <row r="1" spans="1:12" ht="156.6" customHeight="1" thickBot="1" x14ac:dyDescent="0.25">
      <c r="A1" s="170" t="s">
        <v>121</v>
      </c>
      <c r="B1" s="171" t="s">
        <v>122</v>
      </c>
      <c r="C1" s="171" t="s">
        <v>123</v>
      </c>
      <c r="D1" s="171" t="s">
        <v>124</v>
      </c>
      <c r="E1" s="73" t="s">
        <v>125</v>
      </c>
      <c r="F1" s="62" t="s">
        <v>126</v>
      </c>
      <c r="G1" s="62" t="s">
        <v>127</v>
      </c>
      <c r="H1" s="62" t="s">
        <v>128</v>
      </c>
      <c r="I1" s="62" t="s">
        <v>129</v>
      </c>
      <c r="J1" s="62" t="s">
        <v>130</v>
      </c>
      <c r="K1" s="62" t="s">
        <v>131</v>
      </c>
    </row>
    <row r="2" spans="1:12" s="66" customFormat="1" ht="39" thickBot="1" x14ac:dyDescent="0.25">
      <c r="A2" s="68" t="s">
        <v>88</v>
      </c>
      <c r="B2" s="90" t="s">
        <v>132</v>
      </c>
      <c r="C2" s="91" t="s">
        <v>133</v>
      </c>
      <c r="D2" s="92" t="s">
        <v>134</v>
      </c>
      <c r="E2" s="68" t="s">
        <v>135</v>
      </c>
      <c r="F2" s="68" t="s">
        <v>136</v>
      </c>
      <c r="G2" s="68" t="s">
        <v>137</v>
      </c>
      <c r="H2" s="68" t="s">
        <v>138</v>
      </c>
      <c r="I2" s="68" t="s">
        <v>139</v>
      </c>
      <c r="J2" s="68" t="s">
        <v>140</v>
      </c>
      <c r="K2" s="68" t="s">
        <v>141</v>
      </c>
      <c r="L2" s="65"/>
    </row>
    <row r="3" spans="1:12" x14ac:dyDescent="0.2">
      <c r="A3" s="172" t="str">
        <f t="array" ref="A3">IFERROR(INDEX(apc[Discounts, memberships &amp; pre-payment agreements], MATCH(0,IF(ISBLANK(apc[Discounts, memberships &amp; pre-payment agreements]),1,COUNTIF($A$2:A2, apc[Discounts, memberships &amp; pre-payment agreements])), 0)),"")</f>
        <v>None</v>
      </c>
      <c r="B3" s="93">
        <v>0</v>
      </c>
      <c r="C3" s="94">
        <v>0</v>
      </c>
      <c r="D3" s="95">
        <v>0</v>
      </c>
      <c r="E3" s="76">
        <f>IF($A3="","", COUNTIF(apc[Discounts, memberships &amp; pre-payment agreements], A3))</f>
        <v>10</v>
      </c>
      <c r="F3" s="76">
        <f>IF($A3="","", SUMIF(apc[Discounts, memberships &amp; pre-payment agreements], $A3, apc[APC paid (£) including VAT if charged]))</f>
        <v>4560</v>
      </c>
      <c r="G3" s="76">
        <f>IF($A3="","", SUMIF(apc[Discounts, memberships &amp; pre-payment agreements], $A3, apc[Amount of APC charged to COAF grant (including VAT if charged) in £] ))</f>
        <v>0</v>
      </c>
      <c r="H3" s="76">
        <f>IF($A3="","", SUMIF(apc[Discounts, memberships &amp; pre-payment agreements], $A3, apc[Amount of APC charged to RCUK OA fund (including VAT if charged) in £]))</f>
        <v>0</v>
      </c>
      <c r="I3" s="77">
        <f>IFERROR(C3+G3, "")</f>
        <v>0</v>
      </c>
      <c r="J3" s="77">
        <f>IFERROR(D3+H3, "")</f>
        <v>0</v>
      </c>
      <c r="K3" s="76">
        <f>IFERROR(B3+F3,"")</f>
        <v>4560</v>
      </c>
    </row>
    <row r="4" spans="1:12" x14ac:dyDescent="0.2">
      <c r="A4" s="172" t="str">
        <f t="array" ref="A4">IFERROR(INDEX(apc[Discounts, memberships &amp; pre-payment agreements], MATCH(0,IF(ISBLANK(apc[Discounts, memberships &amp; pre-payment agreements]),1,COUNTIF($A$2:A3, apc[Discounts, memberships &amp; pre-payment agreements])), 0)),"")</f>
        <v>Springer Compact</v>
      </c>
      <c r="B4" s="70"/>
      <c r="C4" s="71">
        <v>0</v>
      </c>
      <c r="D4" s="72">
        <v>0</v>
      </c>
      <c r="E4" s="76">
        <f>IF($A4="","", COUNTIF(apc[Discounts, memberships &amp; pre-payment agreements], A4))</f>
        <v>9</v>
      </c>
      <c r="F4" s="76">
        <f>IF($A4="","", SUMIF(apc[Discounts, memberships &amp; pre-payment agreements], $A4, apc[APC paid (£) including VAT if charged]))</f>
        <v>0</v>
      </c>
      <c r="G4" s="76">
        <f>IF($A4="","", SUMIF(apc[Discounts, memberships &amp; pre-payment agreements], $A4, apc[Amount of APC charged to COAF grant (including VAT if charged) in £] ))</f>
        <v>0</v>
      </c>
      <c r="H4" s="76">
        <f>IF($A4="","", SUMIF(apc[Discounts, memberships &amp; pre-payment agreements], $A4, apc[Amount of APC charged to RCUK OA fund (including VAT if charged) in £]))</f>
        <v>0</v>
      </c>
      <c r="I4" s="77">
        <f t="shared" ref="I4:I50" si="0">IFERROR(C4+G4, "")</f>
        <v>0</v>
      </c>
      <c r="J4" s="77">
        <f t="shared" ref="J4:J50" si="1">IFERROR(D4+H4, "")</f>
        <v>0</v>
      </c>
      <c r="K4" s="76">
        <f t="shared" ref="K4:K50" si="2">IFERROR(B4+F4,"")</f>
        <v>0</v>
      </c>
    </row>
    <row r="5" spans="1:12" x14ac:dyDescent="0.2">
      <c r="A5" s="172" t="str">
        <f t="array" ref="A5">IFERROR(INDEX(apc[Discounts, memberships &amp; pre-payment agreements], MATCH(0,IF(ISBLANK(apc[Discounts, memberships &amp; pre-payment agreements]),1,COUNTIF($A$2:A4, apc[Discounts, memberships &amp; pre-payment agreements])), 0)),"")</f>
        <v/>
      </c>
      <c r="B5" s="70"/>
      <c r="C5" s="71"/>
      <c r="D5" s="72"/>
      <c r="E5" s="76" t="str">
        <f>IF($A5="","", COUNTIF(apc[Discounts, memberships &amp; pre-payment agreements], A5))</f>
        <v/>
      </c>
      <c r="F5" s="76" t="str">
        <f>IF($A5="","", SUMIF(apc[Discounts, memberships &amp; pre-payment agreements], $A5, apc[APC paid (£) including VAT if charged]))</f>
        <v/>
      </c>
      <c r="G5" s="76" t="str">
        <f>IF($A5="","", SUMIF(apc[Discounts, memberships &amp; pre-payment agreements], $A5, apc[Amount of APC charged to COAF grant (including VAT if charged) in £] ))</f>
        <v/>
      </c>
      <c r="H5" s="76" t="str">
        <f>IF($A5="","", SUMIF(apc[Discounts, memberships &amp; pre-payment agreements], $A5, apc[Amount of APC charged to RCUK OA fund (including VAT if charged) in £]))</f>
        <v/>
      </c>
      <c r="I5" s="77" t="str">
        <f t="shared" si="0"/>
        <v/>
      </c>
      <c r="J5" s="77" t="str">
        <f t="shared" si="1"/>
        <v/>
      </c>
      <c r="K5" s="76" t="str">
        <f t="shared" si="2"/>
        <v/>
      </c>
    </row>
    <row r="6" spans="1:12" x14ac:dyDescent="0.2">
      <c r="A6" s="172" t="str">
        <f t="array" ref="A6">IFERROR(INDEX(apc[Discounts, memberships &amp; pre-payment agreements], MATCH(0,IF(ISBLANK(apc[Discounts, memberships &amp; pre-payment agreements]),1,COUNTIF($A$2:A5, apc[Discounts, memberships &amp; pre-payment agreements])), 0)),"")</f>
        <v/>
      </c>
      <c r="B6" s="70"/>
      <c r="C6" s="71"/>
      <c r="D6" s="72"/>
      <c r="E6" s="76" t="str">
        <f>IF($A6="","", COUNTIF(apc[Discounts, memberships &amp; pre-payment agreements], A6))</f>
        <v/>
      </c>
      <c r="F6" s="76" t="str">
        <f>IF($A6="","", SUMIF(apc[Discounts, memberships &amp; pre-payment agreements], $A6, apc[APC paid (£) including VAT if charged]))</f>
        <v/>
      </c>
      <c r="G6" s="76" t="str">
        <f>IF($A6="","", SUMIF(apc[Discounts, memberships &amp; pre-payment agreements], $A6, apc[Amount of APC charged to COAF grant (including VAT if charged) in £] ))</f>
        <v/>
      </c>
      <c r="H6" s="76" t="str">
        <f>IF($A6="","", SUMIF(apc[Discounts, memberships &amp; pre-payment agreements], $A6, apc[Amount of APC charged to RCUK OA fund (including VAT if charged) in £]))</f>
        <v/>
      </c>
      <c r="I6" s="77" t="str">
        <f t="shared" si="0"/>
        <v/>
      </c>
      <c r="J6" s="77" t="str">
        <f t="shared" si="1"/>
        <v/>
      </c>
      <c r="K6" s="76" t="str">
        <f t="shared" si="2"/>
        <v/>
      </c>
    </row>
    <row r="7" spans="1:12" x14ac:dyDescent="0.2">
      <c r="A7" s="172" t="str">
        <f t="array" ref="A7">IFERROR(INDEX(apc[Discounts, memberships &amp; pre-payment agreements], MATCH(0,IF(ISBLANK(apc[Discounts, memberships &amp; pre-payment agreements]),1,COUNTIF($A$2:A6, apc[Discounts, memberships &amp; pre-payment agreements])), 0)),"")</f>
        <v/>
      </c>
      <c r="B7" s="70"/>
      <c r="C7" s="71"/>
      <c r="D7" s="72"/>
      <c r="E7" s="76" t="str">
        <f>IF($A7="","", COUNTIF(apc[Discounts, memberships &amp; pre-payment agreements], A7))</f>
        <v/>
      </c>
      <c r="F7" s="76" t="str">
        <f>IF($A7="","", SUMIF(apc[Discounts, memberships &amp; pre-payment agreements], $A7, apc[APC paid (£) including VAT if charged]))</f>
        <v/>
      </c>
      <c r="G7" s="76" t="str">
        <f>IF($A7="","", SUMIF(apc[Discounts, memberships &amp; pre-payment agreements], $A7, apc[Amount of APC charged to COAF grant (including VAT if charged) in £] ))</f>
        <v/>
      </c>
      <c r="H7" s="76" t="str">
        <f>IF($A7="","", SUMIF(apc[Discounts, memberships &amp; pre-payment agreements], $A7, apc[Amount of APC charged to RCUK OA fund (including VAT if charged) in £]))</f>
        <v/>
      </c>
      <c r="I7" s="77" t="str">
        <f t="shared" si="0"/>
        <v/>
      </c>
      <c r="J7" s="77" t="str">
        <f t="shared" si="1"/>
        <v/>
      </c>
      <c r="K7" s="76" t="str">
        <f t="shared" si="2"/>
        <v/>
      </c>
    </row>
    <row r="8" spans="1:12" x14ac:dyDescent="0.2">
      <c r="A8" s="172" t="str">
        <f t="array" ref="A8">IFERROR(INDEX(apc[Discounts, memberships &amp; pre-payment agreements], MATCH(0,IF(ISBLANK(apc[Discounts, memberships &amp; pre-payment agreements]),1,COUNTIF($A$2:A7, apc[Discounts, memberships &amp; pre-payment agreements])), 0)),"")</f>
        <v/>
      </c>
      <c r="B8" s="70"/>
      <c r="C8" s="71"/>
      <c r="D8" s="72"/>
      <c r="E8" s="76" t="str">
        <f>IF($A8="","", COUNTIF(apc[Discounts, memberships &amp; pre-payment agreements], A8))</f>
        <v/>
      </c>
      <c r="F8" s="76" t="str">
        <f>IF($A8="","", SUMIF(apc[Discounts, memberships &amp; pre-payment agreements], $A8, apc[APC paid (£) including VAT if charged]))</f>
        <v/>
      </c>
      <c r="G8" s="76" t="str">
        <f>IF($A8="","", SUMIF(apc[Discounts, memberships &amp; pre-payment agreements], $A8, apc[Amount of APC charged to COAF grant (including VAT if charged) in £] ))</f>
        <v/>
      </c>
      <c r="H8" s="76" t="str">
        <f>IF($A8="","", SUMIF(apc[Discounts, memberships &amp; pre-payment agreements], $A8, apc[Amount of APC charged to RCUK OA fund (including VAT if charged) in £]))</f>
        <v/>
      </c>
      <c r="I8" s="77" t="str">
        <f t="shared" si="0"/>
        <v/>
      </c>
      <c r="J8" s="77" t="str">
        <f t="shared" si="1"/>
        <v/>
      </c>
      <c r="K8" s="76" t="str">
        <f t="shared" si="2"/>
        <v/>
      </c>
    </row>
    <row r="9" spans="1:12" x14ac:dyDescent="0.2">
      <c r="A9" s="172" t="str">
        <f t="array" ref="A9">IFERROR(INDEX(apc[Discounts, memberships &amp; pre-payment agreements], MATCH(0,IF(ISBLANK(apc[Discounts, memberships &amp; pre-payment agreements]),1,COUNTIF($A$2:A8, apc[Discounts, memberships &amp; pre-payment agreements])), 0)),"")</f>
        <v/>
      </c>
      <c r="B9" s="70"/>
      <c r="C9" s="71"/>
      <c r="D9" s="72"/>
      <c r="E9" s="76" t="str">
        <f>IF($A9="","", COUNTIF(apc[Discounts, memberships &amp; pre-payment agreements], A9))</f>
        <v/>
      </c>
      <c r="F9" s="76" t="str">
        <f>IF($A9="","", SUMIF(apc[Discounts, memberships &amp; pre-payment agreements], $A9, apc[APC paid (£) including VAT if charged]))</f>
        <v/>
      </c>
      <c r="G9" s="76" t="str">
        <f>IF($A9="","", SUMIF(apc[Discounts, memberships &amp; pre-payment agreements], $A9, apc[Amount of APC charged to COAF grant (including VAT if charged) in £] ))</f>
        <v/>
      </c>
      <c r="H9" s="76" t="str">
        <f>IF($A9="","", SUMIF(apc[Discounts, memberships &amp; pre-payment agreements], $A9, apc[Amount of APC charged to RCUK OA fund (including VAT if charged) in £]))</f>
        <v/>
      </c>
      <c r="I9" s="77" t="str">
        <f t="shared" si="0"/>
        <v/>
      </c>
      <c r="J9" s="77" t="str">
        <f t="shared" si="1"/>
        <v/>
      </c>
      <c r="K9" s="76" t="str">
        <f t="shared" si="2"/>
        <v/>
      </c>
    </row>
    <row r="10" spans="1:12" x14ac:dyDescent="0.2">
      <c r="A10" s="172" t="str">
        <f t="array" ref="A10">IFERROR(INDEX(apc[Discounts, memberships &amp; pre-payment agreements], MATCH(0,IF(ISBLANK(apc[Discounts, memberships &amp; pre-payment agreements]),1,COUNTIF($A$2:A9, apc[Discounts, memberships &amp; pre-payment agreements])), 0)),"")</f>
        <v/>
      </c>
      <c r="B10" s="70"/>
      <c r="C10" s="71"/>
      <c r="D10" s="72"/>
      <c r="E10" s="76" t="str">
        <f>IF($A10="","", COUNTIF(apc[Discounts, memberships &amp; pre-payment agreements], A10))</f>
        <v/>
      </c>
      <c r="F10" s="76" t="str">
        <f>IF($A10="","", SUMIF(apc[Discounts, memberships &amp; pre-payment agreements], $A10, apc[APC paid (£) including VAT if charged]))</f>
        <v/>
      </c>
      <c r="G10" s="76" t="str">
        <f>IF($A10="","", SUMIF(apc[Discounts, memberships &amp; pre-payment agreements], $A10, apc[Amount of APC charged to COAF grant (including VAT if charged) in £] ))</f>
        <v/>
      </c>
      <c r="H10" s="76" t="str">
        <f>IF($A10="","", SUMIF(apc[Discounts, memberships &amp; pre-payment agreements], $A10, apc[Amount of APC charged to RCUK OA fund (including VAT if charged) in £]))</f>
        <v/>
      </c>
      <c r="I10" s="77" t="str">
        <f t="shared" si="0"/>
        <v/>
      </c>
      <c r="J10" s="77" t="str">
        <f t="shared" si="1"/>
        <v/>
      </c>
      <c r="K10" s="76" t="str">
        <f t="shared" si="2"/>
        <v/>
      </c>
    </row>
    <row r="11" spans="1:12" x14ac:dyDescent="0.2">
      <c r="A11" s="172" t="str">
        <f t="array" ref="A11">IFERROR(INDEX(apc[Discounts, memberships &amp; pre-payment agreements], MATCH(0,IF(ISBLANK(apc[Discounts, memberships &amp; pre-payment agreements]),1,COUNTIF($A$2:A10, apc[Discounts, memberships &amp; pre-payment agreements])), 0)),"")</f>
        <v/>
      </c>
      <c r="B11" s="70"/>
      <c r="C11" s="71"/>
      <c r="D11" s="72"/>
      <c r="E11" s="76" t="str">
        <f>IF($A11="","", COUNTIF(apc[Discounts, memberships &amp; pre-payment agreements], A11))</f>
        <v/>
      </c>
      <c r="F11" s="76" t="str">
        <f>IF($A11="","", SUMIF(apc[Discounts, memberships &amp; pre-payment agreements], $A11, apc[APC paid (£) including VAT if charged]))</f>
        <v/>
      </c>
      <c r="G11" s="76" t="str">
        <f>IF($A11="","", SUMIF(apc[Discounts, memberships &amp; pre-payment agreements], $A11, apc[Amount of APC charged to COAF grant (including VAT if charged) in £] ))</f>
        <v/>
      </c>
      <c r="H11" s="76" t="str">
        <f>IF($A11="","", SUMIF(apc[Discounts, memberships &amp; pre-payment agreements], $A11, apc[Amount of APC charged to RCUK OA fund (including VAT if charged) in £]))</f>
        <v/>
      </c>
      <c r="I11" s="77" t="str">
        <f t="shared" si="0"/>
        <v/>
      </c>
      <c r="J11" s="77" t="str">
        <f t="shared" si="1"/>
        <v/>
      </c>
      <c r="K11" s="76" t="str">
        <f t="shared" si="2"/>
        <v/>
      </c>
    </row>
    <row r="12" spans="1:12" x14ac:dyDescent="0.2">
      <c r="A12" s="172" t="str">
        <f t="array" ref="A12">IFERROR(INDEX(apc[Discounts, memberships &amp; pre-payment agreements], MATCH(0,IF(ISBLANK(apc[Discounts, memberships &amp; pre-payment agreements]),1,COUNTIF($A$2:A11, apc[Discounts, memberships &amp; pre-payment agreements])), 0)),"")</f>
        <v/>
      </c>
      <c r="B12" s="70"/>
      <c r="C12" s="71"/>
      <c r="D12" s="72"/>
      <c r="E12" s="76" t="str">
        <f>IF($A12="","", COUNTIF(apc[Discounts, memberships &amp; pre-payment agreements], A12))</f>
        <v/>
      </c>
      <c r="F12" s="76" t="str">
        <f>IF($A12="","", SUMIF(apc[Discounts, memberships &amp; pre-payment agreements], $A12, apc[APC paid (£) including VAT if charged]))</f>
        <v/>
      </c>
      <c r="G12" s="76" t="str">
        <f>IF($A12="","", SUMIF(apc[Discounts, memberships &amp; pre-payment agreements], $A12, apc[Amount of APC charged to COAF grant (including VAT if charged) in £] ))</f>
        <v/>
      </c>
      <c r="H12" s="76" t="str">
        <f>IF($A12="","", SUMIF(apc[Discounts, memberships &amp; pre-payment agreements], $A12, apc[Amount of APC charged to RCUK OA fund (including VAT if charged) in £]))</f>
        <v/>
      </c>
      <c r="I12" s="77" t="str">
        <f t="shared" si="0"/>
        <v/>
      </c>
      <c r="J12" s="77" t="str">
        <f t="shared" si="1"/>
        <v/>
      </c>
      <c r="K12" s="76" t="str">
        <f t="shared" si="2"/>
        <v/>
      </c>
    </row>
    <row r="13" spans="1:12" x14ac:dyDescent="0.2">
      <c r="A13" s="172" t="str">
        <f t="array" ref="A13">IFERROR(INDEX(apc[Discounts, memberships &amp; pre-payment agreements], MATCH(0,IF(ISBLANK(apc[Discounts, memberships &amp; pre-payment agreements]),1,COUNTIF($A$2:A12, apc[Discounts, memberships &amp; pre-payment agreements])), 0)),"")</f>
        <v/>
      </c>
      <c r="B13" s="70"/>
      <c r="C13" s="71"/>
      <c r="D13" s="72"/>
      <c r="E13" s="76" t="str">
        <f>IF($A13="","", COUNTIF(apc[Discounts, memberships &amp; pre-payment agreements], A13))</f>
        <v/>
      </c>
      <c r="F13" s="76" t="str">
        <f>IF($A13="","", SUMIF(apc[Discounts, memberships &amp; pre-payment agreements], $A13, apc[APC paid (£) including VAT if charged]))</f>
        <v/>
      </c>
      <c r="G13" s="76" t="str">
        <f>IF($A13="","", SUMIF(apc[Discounts, memberships &amp; pre-payment agreements], $A13, apc[Amount of APC charged to COAF grant (including VAT if charged) in £] ))</f>
        <v/>
      </c>
      <c r="H13" s="76" t="str">
        <f>IF($A13="","", SUMIF(apc[Discounts, memberships &amp; pre-payment agreements], $A13, apc[Amount of APC charged to RCUK OA fund (including VAT if charged) in £]))</f>
        <v/>
      </c>
      <c r="I13" s="77" t="str">
        <f t="shared" si="0"/>
        <v/>
      </c>
      <c r="J13" s="77" t="str">
        <f t="shared" si="1"/>
        <v/>
      </c>
      <c r="K13" s="76" t="str">
        <f t="shared" si="2"/>
        <v/>
      </c>
    </row>
    <row r="14" spans="1:12" x14ac:dyDescent="0.2">
      <c r="A14" s="172" t="str">
        <f t="array" ref="A14">IFERROR(INDEX(apc[Discounts, memberships &amp; pre-payment agreements], MATCH(0,IF(ISBLANK(apc[Discounts, memberships &amp; pre-payment agreements]),1,COUNTIF($A$2:A13, apc[Discounts, memberships &amp; pre-payment agreements])), 0)),"")</f>
        <v/>
      </c>
      <c r="B14" s="70"/>
      <c r="C14" s="71"/>
      <c r="D14" s="72"/>
      <c r="E14" s="76" t="str">
        <f>IF($A14="","", COUNTIF(apc[Discounts, memberships &amp; pre-payment agreements], A14))</f>
        <v/>
      </c>
      <c r="F14" s="76" t="str">
        <f>IF($A14="","", SUMIF(apc[Discounts, memberships &amp; pre-payment agreements], $A14, apc[APC paid (£) including VAT if charged]))</f>
        <v/>
      </c>
      <c r="G14" s="76" t="str">
        <f>IF($A14="","", SUMIF(apc[Discounts, memberships &amp; pre-payment agreements], $A14, apc[Amount of APC charged to COAF grant (including VAT if charged) in £] ))</f>
        <v/>
      </c>
      <c r="H14" s="76" t="str">
        <f>IF($A14="","", SUMIF(apc[Discounts, memberships &amp; pre-payment agreements], $A14, apc[Amount of APC charged to RCUK OA fund (including VAT if charged) in £]))</f>
        <v/>
      </c>
      <c r="I14" s="77" t="str">
        <f t="shared" si="0"/>
        <v/>
      </c>
      <c r="J14" s="77" t="str">
        <f t="shared" si="1"/>
        <v/>
      </c>
      <c r="K14" s="76" t="str">
        <f t="shared" si="2"/>
        <v/>
      </c>
    </row>
    <row r="15" spans="1:12" x14ac:dyDescent="0.2">
      <c r="A15" s="172" t="str">
        <f t="array" ref="A15">IFERROR(INDEX(apc[Discounts, memberships &amp; pre-payment agreements], MATCH(0,IF(ISBLANK(apc[Discounts, memberships &amp; pre-payment agreements]),1,COUNTIF($A$2:A14, apc[Discounts, memberships &amp; pre-payment agreements])), 0)),"")</f>
        <v/>
      </c>
      <c r="B15" s="70"/>
      <c r="C15" s="71"/>
      <c r="D15" s="72"/>
      <c r="E15" s="76" t="str">
        <f>IF($A15="","", COUNTIF(apc[Discounts, memberships &amp; pre-payment agreements], A15))</f>
        <v/>
      </c>
      <c r="F15" s="76" t="str">
        <f>IF($A15="","", SUMIF(apc[Discounts, memberships &amp; pre-payment agreements], $A15, apc[APC paid (£) including VAT if charged]))</f>
        <v/>
      </c>
      <c r="G15" s="76" t="str">
        <f>IF($A15="","", SUMIF(apc[Discounts, memberships &amp; pre-payment agreements], $A15, apc[Amount of APC charged to COAF grant (including VAT if charged) in £] ))</f>
        <v/>
      </c>
      <c r="H15" s="76" t="str">
        <f>IF($A15="","", SUMIF(apc[Discounts, memberships &amp; pre-payment agreements], $A15, apc[Amount of APC charged to RCUK OA fund (including VAT if charged) in £]))</f>
        <v/>
      </c>
      <c r="I15" s="77" t="str">
        <f t="shared" si="0"/>
        <v/>
      </c>
      <c r="J15" s="77" t="str">
        <f t="shared" si="1"/>
        <v/>
      </c>
      <c r="K15" s="76" t="str">
        <f t="shared" si="2"/>
        <v/>
      </c>
    </row>
    <row r="16" spans="1:12" x14ac:dyDescent="0.2">
      <c r="A16" s="172" t="str">
        <f t="array" ref="A16">IFERROR(INDEX(apc[Discounts, memberships &amp; pre-payment agreements], MATCH(0,IF(ISBLANK(apc[Discounts, memberships &amp; pre-payment agreements]),1,COUNTIF($A$2:A15, apc[Discounts, memberships &amp; pre-payment agreements])), 0)),"")</f>
        <v/>
      </c>
      <c r="B16" s="70"/>
      <c r="C16" s="71"/>
      <c r="D16" s="72"/>
      <c r="E16" s="76" t="str">
        <f>IF($A16="","", COUNTIF(apc[Discounts, memberships &amp; pre-payment agreements], A16))</f>
        <v/>
      </c>
      <c r="F16" s="76" t="str">
        <f>IF($A16="","", SUMIF(apc[Discounts, memberships &amp; pre-payment agreements], $A16, apc[APC paid (£) including VAT if charged]))</f>
        <v/>
      </c>
      <c r="G16" s="76" t="str">
        <f>IF($A16="","", SUMIF(apc[Discounts, memberships &amp; pre-payment agreements], $A16, apc[Amount of APC charged to COAF grant (including VAT if charged) in £] ))</f>
        <v/>
      </c>
      <c r="H16" s="76" t="str">
        <f>IF($A16="","", SUMIF(apc[Discounts, memberships &amp; pre-payment agreements], $A16, apc[Amount of APC charged to RCUK OA fund (including VAT if charged) in £]))</f>
        <v/>
      </c>
      <c r="I16" s="77" t="str">
        <f t="shared" si="0"/>
        <v/>
      </c>
      <c r="J16" s="77" t="str">
        <f t="shared" si="1"/>
        <v/>
      </c>
      <c r="K16" s="76" t="str">
        <f t="shared" si="2"/>
        <v/>
      </c>
    </row>
    <row r="17" spans="1:11" x14ac:dyDescent="0.2">
      <c r="A17" s="172" t="str">
        <f t="array" ref="A17">IFERROR(INDEX(apc[Discounts, memberships &amp; pre-payment agreements], MATCH(0,IF(ISBLANK(apc[Discounts, memberships &amp; pre-payment agreements]),1,COUNTIF($A$2:A16, apc[Discounts, memberships &amp; pre-payment agreements])), 0)),"")</f>
        <v/>
      </c>
      <c r="B17" s="70"/>
      <c r="C17" s="71"/>
      <c r="D17" s="72"/>
      <c r="E17" s="76" t="str">
        <f>IF($A17="","", COUNTIF(apc[Discounts, memberships &amp; pre-payment agreements], A17))</f>
        <v/>
      </c>
      <c r="F17" s="76" t="str">
        <f>IF($A17="","", SUMIF(apc[Discounts, memberships &amp; pre-payment agreements], $A17, apc[APC paid (£) including VAT if charged]))</f>
        <v/>
      </c>
      <c r="G17" s="76" t="str">
        <f>IF($A17="","", SUMIF(apc[Discounts, memberships &amp; pre-payment agreements], $A17, apc[Amount of APC charged to COAF grant (including VAT if charged) in £] ))</f>
        <v/>
      </c>
      <c r="H17" s="76" t="str">
        <f>IF($A17="","", SUMIF(apc[Discounts, memberships &amp; pre-payment agreements], $A17, apc[Amount of APC charged to RCUK OA fund (including VAT if charged) in £]))</f>
        <v/>
      </c>
      <c r="I17" s="77" t="str">
        <f t="shared" si="0"/>
        <v/>
      </c>
      <c r="J17" s="77" t="str">
        <f t="shared" si="1"/>
        <v/>
      </c>
      <c r="K17" s="76" t="str">
        <f t="shared" si="2"/>
        <v/>
      </c>
    </row>
    <row r="18" spans="1:11" x14ac:dyDescent="0.2">
      <c r="A18" s="172" t="str">
        <f t="array" ref="A18">IFERROR(INDEX(apc[Discounts, memberships &amp; pre-payment agreements], MATCH(0,IF(ISBLANK(apc[Discounts, memberships &amp; pre-payment agreements]),1,COUNTIF($A$2:A17, apc[Discounts, memberships &amp; pre-payment agreements])), 0)),"")</f>
        <v/>
      </c>
      <c r="B18" s="70"/>
      <c r="C18" s="71"/>
      <c r="D18" s="72"/>
      <c r="E18" s="76" t="str">
        <f>IF($A18="","", COUNTIF(apc[Discounts, memberships &amp; pre-payment agreements], A18))</f>
        <v/>
      </c>
      <c r="F18" s="76" t="str">
        <f>IF($A18="","", SUMIF(apc[Discounts, memberships &amp; pre-payment agreements], $A18, apc[APC paid (£) including VAT if charged]))</f>
        <v/>
      </c>
      <c r="G18" s="76" t="str">
        <f>IF($A18="","", SUMIF(apc[Discounts, memberships &amp; pre-payment agreements], $A18, apc[Amount of APC charged to COAF grant (including VAT if charged) in £] ))</f>
        <v/>
      </c>
      <c r="H18" s="76" t="str">
        <f>IF($A18="","", SUMIF(apc[Discounts, memberships &amp; pre-payment agreements], $A18, apc[Amount of APC charged to RCUK OA fund (including VAT if charged) in £]))</f>
        <v/>
      </c>
      <c r="I18" s="77" t="str">
        <f t="shared" si="0"/>
        <v/>
      </c>
      <c r="J18" s="77" t="str">
        <f t="shared" si="1"/>
        <v/>
      </c>
      <c r="K18" s="76" t="str">
        <f t="shared" si="2"/>
        <v/>
      </c>
    </row>
    <row r="19" spans="1:11" x14ac:dyDescent="0.2">
      <c r="A19" s="172" t="str">
        <f t="array" ref="A19">IFERROR(INDEX(apc[Discounts, memberships &amp; pre-payment agreements], MATCH(0,IF(ISBLANK(apc[Discounts, memberships &amp; pre-payment agreements]),1,COUNTIF($A$2:A18, apc[Discounts, memberships &amp; pre-payment agreements])), 0)),"")</f>
        <v/>
      </c>
      <c r="B19" s="70"/>
      <c r="C19" s="71"/>
      <c r="D19" s="72"/>
      <c r="E19" s="76" t="str">
        <f>IF($A19="","", COUNTIF(apc[Discounts, memberships &amp; pre-payment agreements], A19))</f>
        <v/>
      </c>
      <c r="F19" s="76" t="str">
        <f>IF($A19="","", SUMIF(apc[Discounts, memberships &amp; pre-payment agreements], $A19, apc[APC paid (£) including VAT if charged]))</f>
        <v/>
      </c>
      <c r="G19" s="76" t="str">
        <f>IF($A19="","", SUMIF(apc[Discounts, memberships &amp; pre-payment agreements], $A19, apc[Amount of APC charged to COAF grant (including VAT if charged) in £] ))</f>
        <v/>
      </c>
      <c r="H19" s="76" t="str">
        <f>IF($A19="","", SUMIF(apc[Discounts, memberships &amp; pre-payment agreements], $A19, apc[Amount of APC charged to RCUK OA fund (including VAT if charged) in £]))</f>
        <v/>
      </c>
      <c r="I19" s="77" t="str">
        <f t="shared" si="0"/>
        <v/>
      </c>
      <c r="J19" s="77" t="str">
        <f t="shared" si="1"/>
        <v/>
      </c>
      <c r="K19" s="76" t="str">
        <f t="shared" si="2"/>
        <v/>
      </c>
    </row>
    <row r="20" spans="1:11" x14ac:dyDescent="0.2">
      <c r="A20" s="172" t="str">
        <f t="array" ref="A20">IFERROR(INDEX(apc[Discounts, memberships &amp; pre-payment agreements], MATCH(0,IF(ISBLANK(apc[Discounts, memberships &amp; pre-payment agreements]),1,COUNTIF($A$2:A19, apc[Discounts, memberships &amp; pre-payment agreements])), 0)),"")</f>
        <v/>
      </c>
      <c r="B20" s="70"/>
      <c r="C20" s="71"/>
      <c r="D20" s="72"/>
      <c r="E20" s="76" t="str">
        <f>IF($A20="","", COUNTIF(apc[Discounts, memberships &amp; pre-payment agreements], A20))</f>
        <v/>
      </c>
      <c r="F20" s="76" t="str">
        <f>IF($A20="","", SUMIF(apc[Discounts, memberships &amp; pre-payment agreements], $A20, apc[APC paid (£) including VAT if charged]))</f>
        <v/>
      </c>
      <c r="G20" s="76" t="str">
        <f>IF($A20="","", SUMIF(apc[Discounts, memberships &amp; pre-payment agreements], $A20, apc[Amount of APC charged to COAF grant (including VAT if charged) in £] ))</f>
        <v/>
      </c>
      <c r="H20" s="76" t="str">
        <f>IF($A20="","", SUMIF(apc[Discounts, memberships &amp; pre-payment agreements], $A20, apc[Amount of APC charged to RCUK OA fund (including VAT if charged) in £]))</f>
        <v/>
      </c>
      <c r="I20" s="77" t="str">
        <f t="shared" si="0"/>
        <v/>
      </c>
      <c r="J20" s="77" t="str">
        <f t="shared" si="1"/>
        <v/>
      </c>
      <c r="K20" s="76" t="str">
        <f t="shared" si="2"/>
        <v/>
      </c>
    </row>
    <row r="21" spans="1:11" x14ac:dyDescent="0.2">
      <c r="A21" s="172" t="str">
        <f t="array" ref="A21">IFERROR(INDEX(apc[Discounts, memberships &amp; pre-payment agreements], MATCH(0,IF(ISBLANK(apc[Discounts, memberships &amp; pre-payment agreements]),1,COUNTIF($A$2:A20, apc[Discounts, memberships &amp; pre-payment agreements])), 0)),"")</f>
        <v/>
      </c>
      <c r="B21" s="70"/>
      <c r="C21" s="71"/>
      <c r="D21" s="72"/>
      <c r="E21" s="76" t="str">
        <f>IF($A21="","", COUNTIF(apc[Discounts, memberships &amp; pre-payment agreements], A21))</f>
        <v/>
      </c>
      <c r="F21" s="76" t="str">
        <f>IF($A21="","", SUMIF(apc[Discounts, memberships &amp; pre-payment agreements], $A21, apc[APC paid (£) including VAT if charged]))</f>
        <v/>
      </c>
      <c r="G21" s="76" t="str">
        <f>IF($A21="","", SUMIF(apc[Discounts, memberships &amp; pre-payment agreements], $A21, apc[Amount of APC charged to COAF grant (including VAT if charged) in £] ))</f>
        <v/>
      </c>
      <c r="H21" s="76" t="str">
        <f>IF($A21="","", SUMIF(apc[Discounts, memberships &amp; pre-payment agreements], $A21, apc[Amount of APC charged to RCUK OA fund (including VAT if charged) in £]))</f>
        <v/>
      </c>
      <c r="I21" s="77" t="str">
        <f t="shared" si="0"/>
        <v/>
      </c>
      <c r="J21" s="77" t="str">
        <f t="shared" si="1"/>
        <v/>
      </c>
      <c r="K21" s="76" t="str">
        <f t="shared" si="2"/>
        <v/>
      </c>
    </row>
    <row r="22" spans="1:11" x14ac:dyDescent="0.2">
      <c r="A22" s="172" t="str">
        <f t="array" ref="A22">IFERROR(INDEX(apc[Discounts, memberships &amp; pre-payment agreements], MATCH(0,IF(ISBLANK(apc[Discounts, memberships &amp; pre-payment agreements]),1,COUNTIF($A$2:A21, apc[Discounts, memberships &amp; pre-payment agreements])), 0)),"")</f>
        <v/>
      </c>
      <c r="B22" s="70"/>
      <c r="C22" s="71"/>
      <c r="D22" s="72"/>
      <c r="E22" s="76" t="str">
        <f>IF($A22="","", COUNTIF(apc[Discounts, memberships &amp; pre-payment agreements], A22))</f>
        <v/>
      </c>
      <c r="F22" s="76" t="str">
        <f>IF($A22="","", SUMIF(apc[Discounts, memberships &amp; pre-payment agreements], $A22, apc[APC paid (£) including VAT if charged]))</f>
        <v/>
      </c>
      <c r="G22" s="76" t="str">
        <f>IF($A22="","", SUMIF(apc[Discounts, memberships &amp; pre-payment agreements], $A22, apc[Amount of APC charged to COAF grant (including VAT if charged) in £] ))</f>
        <v/>
      </c>
      <c r="H22" s="76" t="str">
        <f>IF($A22="","", SUMIF(apc[Discounts, memberships &amp; pre-payment agreements], $A22, apc[Amount of APC charged to RCUK OA fund (including VAT if charged) in £]))</f>
        <v/>
      </c>
      <c r="I22" s="77" t="str">
        <f t="shared" si="0"/>
        <v/>
      </c>
      <c r="J22" s="77" t="str">
        <f t="shared" si="1"/>
        <v/>
      </c>
      <c r="K22" s="76" t="str">
        <f t="shared" si="2"/>
        <v/>
      </c>
    </row>
    <row r="23" spans="1:11" x14ac:dyDescent="0.2">
      <c r="A23" s="172" t="str">
        <f t="array" ref="A23">IFERROR(INDEX(apc[Discounts, memberships &amp; pre-payment agreements], MATCH(0,IF(ISBLANK(apc[Discounts, memberships &amp; pre-payment agreements]),1,COUNTIF($A$2:A22, apc[Discounts, memberships &amp; pre-payment agreements])), 0)),"")</f>
        <v/>
      </c>
      <c r="B23" s="70"/>
      <c r="C23" s="71"/>
      <c r="D23" s="72"/>
      <c r="E23" s="76" t="str">
        <f>IF($A23="","", COUNTIF(apc[Discounts, memberships &amp; pre-payment agreements], A23))</f>
        <v/>
      </c>
      <c r="F23" s="76" t="str">
        <f>IF($A23="","", SUMIF(apc[Discounts, memberships &amp; pre-payment agreements], $A23, apc[APC paid (£) including VAT if charged]))</f>
        <v/>
      </c>
      <c r="G23" s="76" t="str">
        <f>IF($A23="","", SUMIF(apc[Discounts, memberships &amp; pre-payment agreements], $A23, apc[Amount of APC charged to COAF grant (including VAT if charged) in £] ))</f>
        <v/>
      </c>
      <c r="H23" s="76" t="str">
        <f>IF($A23="","", SUMIF(apc[Discounts, memberships &amp; pre-payment agreements], $A23, apc[Amount of APC charged to RCUK OA fund (including VAT if charged) in £]))</f>
        <v/>
      </c>
      <c r="I23" s="77" t="str">
        <f t="shared" si="0"/>
        <v/>
      </c>
      <c r="J23" s="77" t="str">
        <f t="shared" si="1"/>
        <v/>
      </c>
      <c r="K23" s="76" t="str">
        <f t="shared" si="2"/>
        <v/>
      </c>
    </row>
    <row r="24" spans="1:11" x14ac:dyDescent="0.2">
      <c r="A24" s="172" t="str">
        <f t="array" ref="A24">IFERROR(INDEX(apc[Discounts, memberships &amp; pre-payment agreements], MATCH(0,IF(ISBLANK(apc[Discounts, memberships &amp; pre-payment agreements]),1,COUNTIF($A$2:A23, apc[Discounts, memberships &amp; pre-payment agreements])), 0)),"")</f>
        <v/>
      </c>
      <c r="B24" s="70"/>
      <c r="C24" s="71"/>
      <c r="D24" s="72"/>
      <c r="E24" s="76" t="str">
        <f>IF($A24="","", COUNTIF(apc[Discounts, memberships &amp; pre-payment agreements], A24))</f>
        <v/>
      </c>
      <c r="F24" s="76" t="str">
        <f>IF($A24="","", SUMIF(apc[Discounts, memberships &amp; pre-payment agreements], $A24, apc[APC paid (£) including VAT if charged]))</f>
        <v/>
      </c>
      <c r="G24" s="76" t="str">
        <f>IF($A24="","", SUMIF(apc[Discounts, memberships &amp; pre-payment agreements], $A24, apc[Amount of APC charged to COAF grant (including VAT if charged) in £] ))</f>
        <v/>
      </c>
      <c r="H24" s="76" t="str">
        <f>IF($A24="","", SUMIF(apc[Discounts, memberships &amp; pre-payment agreements], $A24, apc[Amount of APC charged to RCUK OA fund (including VAT if charged) in £]))</f>
        <v/>
      </c>
      <c r="I24" s="77" t="str">
        <f t="shared" si="0"/>
        <v/>
      </c>
      <c r="J24" s="77" t="str">
        <f t="shared" si="1"/>
        <v/>
      </c>
      <c r="K24" s="76" t="str">
        <f t="shared" si="2"/>
        <v/>
      </c>
    </row>
    <row r="25" spans="1:11" x14ac:dyDescent="0.2">
      <c r="A25" s="172" t="str">
        <f t="array" ref="A25">IFERROR(INDEX(apc[Discounts, memberships &amp; pre-payment agreements], MATCH(0,IF(ISBLANK(apc[Discounts, memberships &amp; pre-payment agreements]),1,COUNTIF($A$2:A24, apc[Discounts, memberships &amp; pre-payment agreements])), 0)),"")</f>
        <v/>
      </c>
      <c r="B25" s="70"/>
      <c r="C25" s="71"/>
      <c r="D25" s="72"/>
      <c r="E25" s="76" t="str">
        <f>IF($A25="","", COUNTIF(apc[Discounts, memberships &amp; pre-payment agreements], A25))</f>
        <v/>
      </c>
      <c r="F25" s="76" t="str">
        <f>IF($A25="","", SUMIF(apc[Discounts, memberships &amp; pre-payment agreements], $A25, apc[APC paid (£) including VAT if charged]))</f>
        <v/>
      </c>
      <c r="G25" s="76" t="str">
        <f>IF($A25="","", SUMIF(apc[Discounts, memberships &amp; pre-payment agreements], $A25, apc[Amount of APC charged to COAF grant (including VAT if charged) in £] ))</f>
        <v/>
      </c>
      <c r="H25" s="76" t="str">
        <f>IF($A25="","", SUMIF(apc[Discounts, memberships &amp; pre-payment agreements], $A25, apc[Amount of APC charged to RCUK OA fund (including VAT if charged) in £]))</f>
        <v/>
      </c>
      <c r="I25" s="77" t="str">
        <f t="shared" si="0"/>
        <v/>
      </c>
      <c r="J25" s="77" t="str">
        <f t="shared" si="1"/>
        <v/>
      </c>
      <c r="K25" s="76" t="str">
        <f t="shared" si="2"/>
        <v/>
      </c>
    </row>
    <row r="26" spans="1:11" x14ac:dyDescent="0.2">
      <c r="A26" s="172" t="str">
        <f t="array" ref="A26">IFERROR(INDEX(apc[Discounts, memberships &amp; pre-payment agreements], MATCH(0,IF(ISBLANK(apc[Discounts, memberships &amp; pre-payment agreements]),1,COUNTIF($A$2:A25, apc[Discounts, memberships &amp; pre-payment agreements])), 0)),"")</f>
        <v/>
      </c>
      <c r="B26" s="70"/>
      <c r="C26" s="71"/>
      <c r="D26" s="72"/>
      <c r="E26" s="76" t="str">
        <f>IF($A26="","", COUNTIF(apc[Discounts, memberships &amp; pre-payment agreements], A26))</f>
        <v/>
      </c>
      <c r="F26" s="76" t="str">
        <f>IF($A26="","", SUMIF(apc[Discounts, memberships &amp; pre-payment agreements], $A26, apc[APC paid (£) including VAT if charged]))</f>
        <v/>
      </c>
      <c r="G26" s="76" t="str">
        <f>IF($A26="","", SUMIF(apc[Discounts, memberships &amp; pre-payment agreements], $A26, apc[Amount of APC charged to COAF grant (including VAT if charged) in £] ))</f>
        <v/>
      </c>
      <c r="H26" s="76" t="str">
        <f>IF($A26="","", SUMIF(apc[Discounts, memberships &amp; pre-payment agreements], $A26, apc[Amount of APC charged to RCUK OA fund (including VAT if charged) in £]))</f>
        <v/>
      </c>
      <c r="I26" s="77" t="str">
        <f t="shared" si="0"/>
        <v/>
      </c>
      <c r="J26" s="77" t="str">
        <f t="shared" si="1"/>
        <v/>
      </c>
      <c r="K26" s="76" t="str">
        <f t="shared" si="2"/>
        <v/>
      </c>
    </row>
    <row r="27" spans="1:11" x14ac:dyDescent="0.2">
      <c r="A27" s="172" t="str">
        <f t="array" ref="A27">IFERROR(INDEX(apc[Discounts, memberships &amp; pre-payment agreements], MATCH(0,IF(ISBLANK(apc[Discounts, memberships &amp; pre-payment agreements]),1,COUNTIF($A$2:A26, apc[Discounts, memberships &amp; pre-payment agreements])), 0)),"")</f>
        <v/>
      </c>
      <c r="B27" s="70"/>
      <c r="C27" s="71"/>
      <c r="D27" s="72"/>
      <c r="E27" s="76" t="str">
        <f>IF($A27="","", COUNTIF(apc[Discounts, memberships &amp; pre-payment agreements], A27))</f>
        <v/>
      </c>
      <c r="F27" s="76" t="str">
        <f>IF($A27="","", SUMIF(apc[Discounts, memberships &amp; pre-payment agreements], $A27, apc[APC paid (£) including VAT if charged]))</f>
        <v/>
      </c>
      <c r="G27" s="76" t="str">
        <f>IF($A27="","", SUMIF(apc[Discounts, memberships &amp; pre-payment agreements], $A27, apc[Amount of APC charged to COAF grant (including VAT if charged) in £] ))</f>
        <v/>
      </c>
      <c r="H27" s="76" t="str">
        <f>IF($A27="","", SUMIF(apc[Discounts, memberships &amp; pre-payment agreements], $A27, apc[Amount of APC charged to RCUK OA fund (including VAT if charged) in £]))</f>
        <v/>
      </c>
      <c r="I27" s="77" t="str">
        <f t="shared" si="0"/>
        <v/>
      </c>
      <c r="J27" s="77" t="str">
        <f t="shared" si="1"/>
        <v/>
      </c>
      <c r="K27" s="76" t="str">
        <f t="shared" si="2"/>
        <v/>
      </c>
    </row>
    <row r="28" spans="1:11" x14ac:dyDescent="0.2">
      <c r="A28" s="172" t="str">
        <f t="array" ref="A28">IFERROR(INDEX(apc[Discounts, memberships &amp; pre-payment agreements], MATCH(0,IF(ISBLANK(apc[Discounts, memberships &amp; pre-payment agreements]),1,COUNTIF($A$2:A27, apc[Discounts, memberships &amp; pre-payment agreements])), 0)),"")</f>
        <v/>
      </c>
      <c r="B28" s="70"/>
      <c r="C28" s="71"/>
      <c r="D28" s="72"/>
      <c r="E28" s="76" t="str">
        <f>IF($A28="","", COUNTIF(apc[Discounts, memberships &amp; pre-payment agreements], A28))</f>
        <v/>
      </c>
      <c r="F28" s="76" t="str">
        <f>IF($A28="","", SUMIF(apc[Discounts, memberships &amp; pre-payment agreements], $A28, apc[APC paid (£) including VAT if charged]))</f>
        <v/>
      </c>
      <c r="G28" s="76" t="str">
        <f>IF($A28="","", SUMIF(apc[Discounts, memberships &amp; pre-payment agreements], $A28, apc[Amount of APC charged to COAF grant (including VAT if charged) in £] ))</f>
        <v/>
      </c>
      <c r="H28" s="76" t="str">
        <f>IF($A28="","", SUMIF(apc[Discounts, memberships &amp; pre-payment agreements], $A28, apc[Amount of APC charged to RCUK OA fund (including VAT if charged) in £]))</f>
        <v/>
      </c>
      <c r="I28" s="77" t="str">
        <f t="shared" si="0"/>
        <v/>
      </c>
      <c r="J28" s="77" t="str">
        <f t="shared" si="1"/>
        <v/>
      </c>
      <c r="K28" s="76" t="str">
        <f t="shared" si="2"/>
        <v/>
      </c>
    </row>
    <row r="29" spans="1:11" x14ac:dyDescent="0.2">
      <c r="A29" s="172" t="str">
        <f t="array" ref="A29">IFERROR(INDEX(apc[Discounts, memberships &amp; pre-payment agreements], MATCH(0,IF(ISBLANK(apc[Discounts, memberships &amp; pre-payment agreements]),1,COUNTIF($A$2:A28, apc[Discounts, memberships &amp; pre-payment agreements])), 0)),"")</f>
        <v/>
      </c>
      <c r="B29" s="70"/>
      <c r="C29" s="71"/>
      <c r="D29" s="72"/>
      <c r="E29" s="76" t="str">
        <f>IF($A29="","", COUNTIF(apc[Discounts, memberships &amp; pre-payment agreements], A29))</f>
        <v/>
      </c>
      <c r="F29" s="76" t="str">
        <f>IF($A29="","", SUMIF(apc[Discounts, memberships &amp; pre-payment agreements], $A29, apc[APC paid (£) including VAT if charged]))</f>
        <v/>
      </c>
      <c r="G29" s="76" t="str">
        <f>IF($A29="","", SUMIF(apc[Discounts, memberships &amp; pre-payment agreements], $A29, apc[Amount of APC charged to COAF grant (including VAT if charged) in £] ))</f>
        <v/>
      </c>
      <c r="H29" s="76" t="str">
        <f>IF($A29="","", SUMIF(apc[Discounts, memberships &amp; pre-payment agreements], $A29, apc[Amount of APC charged to RCUK OA fund (including VAT if charged) in £]))</f>
        <v/>
      </c>
      <c r="I29" s="77" t="str">
        <f t="shared" si="0"/>
        <v/>
      </c>
      <c r="J29" s="77" t="str">
        <f t="shared" si="1"/>
        <v/>
      </c>
      <c r="K29" s="76" t="str">
        <f t="shared" si="2"/>
        <v/>
      </c>
    </row>
    <row r="30" spans="1:11" x14ac:dyDescent="0.2">
      <c r="A30" s="172" t="str">
        <f t="array" ref="A30">IFERROR(INDEX(apc[Discounts, memberships &amp; pre-payment agreements], MATCH(0,IF(ISBLANK(apc[Discounts, memberships &amp; pre-payment agreements]),1,COUNTIF($A$2:A29, apc[Discounts, memberships &amp; pre-payment agreements])), 0)),"")</f>
        <v/>
      </c>
      <c r="B30" s="70"/>
      <c r="C30" s="71"/>
      <c r="D30" s="72"/>
      <c r="E30" s="76" t="str">
        <f>IF($A30="","", COUNTIF(apc[Discounts, memberships &amp; pre-payment agreements], A30))</f>
        <v/>
      </c>
      <c r="F30" s="76" t="str">
        <f>IF($A30="","", SUMIF(apc[Discounts, memberships &amp; pre-payment agreements], $A30, apc[APC paid (£) including VAT if charged]))</f>
        <v/>
      </c>
      <c r="G30" s="76" t="str">
        <f>IF($A30="","", SUMIF(apc[Discounts, memberships &amp; pre-payment agreements], $A30, apc[Amount of APC charged to COAF grant (including VAT if charged) in £] ))</f>
        <v/>
      </c>
      <c r="H30" s="76" t="str">
        <f>IF($A30="","", SUMIF(apc[Discounts, memberships &amp; pre-payment agreements], $A30, apc[Amount of APC charged to RCUK OA fund (including VAT if charged) in £]))</f>
        <v/>
      </c>
      <c r="I30" s="77" t="str">
        <f t="shared" si="0"/>
        <v/>
      </c>
      <c r="J30" s="77" t="str">
        <f t="shared" si="1"/>
        <v/>
      </c>
      <c r="K30" s="76" t="str">
        <f t="shared" si="2"/>
        <v/>
      </c>
    </row>
    <row r="31" spans="1:11" x14ac:dyDescent="0.2">
      <c r="A31" s="172" t="str">
        <f t="array" ref="A31">IFERROR(INDEX(apc[Discounts, memberships &amp; pre-payment agreements], MATCH(0,IF(ISBLANK(apc[Discounts, memberships &amp; pre-payment agreements]),1,COUNTIF($A$2:A30, apc[Discounts, memberships &amp; pre-payment agreements])), 0)),"")</f>
        <v/>
      </c>
      <c r="B31" s="70"/>
      <c r="C31" s="71"/>
      <c r="D31" s="72"/>
      <c r="E31" s="76" t="str">
        <f>IF($A31="","", COUNTIF(apc[Discounts, memberships &amp; pre-payment agreements], A31))</f>
        <v/>
      </c>
      <c r="F31" s="76" t="str">
        <f>IF($A31="","", SUMIF(apc[Discounts, memberships &amp; pre-payment agreements], $A31, apc[APC paid (£) including VAT if charged]))</f>
        <v/>
      </c>
      <c r="G31" s="76" t="str">
        <f>IF($A31="","", SUMIF(apc[Discounts, memberships &amp; pre-payment agreements], $A31, apc[Amount of APC charged to COAF grant (including VAT if charged) in £] ))</f>
        <v/>
      </c>
      <c r="H31" s="76" t="str">
        <f>IF($A31="","", SUMIF(apc[Discounts, memberships &amp; pre-payment agreements], $A31, apc[Amount of APC charged to RCUK OA fund (including VAT if charged) in £]))</f>
        <v/>
      </c>
      <c r="I31" s="77" t="str">
        <f t="shared" si="0"/>
        <v/>
      </c>
      <c r="J31" s="77" t="str">
        <f t="shared" si="1"/>
        <v/>
      </c>
      <c r="K31" s="76" t="str">
        <f t="shared" si="2"/>
        <v/>
      </c>
    </row>
    <row r="32" spans="1:11" x14ac:dyDescent="0.2">
      <c r="A32" s="172" t="str">
        <f t="array" ref="A32">IFERROR(INDEX(apc[Discounts, memberships &amp; pre-payment agreements], MATCH(0,IF(ISBLANK(apc[Discounts, memberships &amp; pre-payment agreements]),1,COUNTIF($A$2:A31, apc[Discounts, memberships &amp; pre-payment agreements])), 0)),"")</f>
        <v/>
      </c>
      <c r="B32" s="70"/>
      <c r="C32" s="71"/>
      <c r="D32" s="72"/>
      <c r="E32" s="76" t="str">
        <f>IF($A32="","", COUNTIF(apc[Discounts, memberships &amp; pre-payment agreements], A32))</f>
        <v/>
      </c>
      <c r="F32" s="76" t="str">
        <f>IF($A32="","", SUMIF(apc[Discounts, memberships &amp; pre-payment agreements], $A32, apc[APC paid (£) including VAT if charged]))</f>
        <v/>
      </c>
      <c r="G32" s="76" t="str">
        <f>IF($A32="","", SUMIF(apc[Discounts, memberships &amp; pre-payment agreements], $A32, apc[Amount of APC charged to COAF grant (including VAT if charged) in £] ))</f>
        <v/>
      </c>
      <c r="H32" s="76" t="str">
        <f>IF($A32="","", SUMIF(apc[Discounts, memberships &amp; pre-payment agreements], $A32, apc[Amount of APC charged to RCUK OA fund (including VAT if charged) in £]))</f>
        <v/>
      </c>
      <c r="I32" s="77" t="str">
        <f t="shared" si="0"/>
        <v/>
      </c>
      <c r="J32" s="77" t="str">
        <f t="shared" si="1"/>
        <v/>
      </c>
      <c r="K32" s="76" t="str">
        <f t="shared" si="2"/>
        <v/>
      </c>
    </row>
    <row r="33" spans="1:11" x14ac:dyDescent="0.2">
      <c r="A33" s="172" t="str">
        <f t="array" ref="A33">IFERROR(INDEX(apc[Discounts, memberships &amp; pre-payment agreements], MATCH(0,IF(ISBLANK(apc[Discounts, memberships &amp; pre-payment agreements]),1,COUNTIF($A$2:A32, apc[Discounts, memberships &amp; pre-payment agreements])), 0)),"")</f>
        <v/>
      </c>
      <c r="B33" s="70"/>
      <c r="C33" s="71"/>
      <c r="D33" s="72"/>
      <c r="E33" s="76" t="str">
        <f>IF($A33="","", COUNTIF(apc[Discounts, memberships &amp; pre-payment agreements], A33))</f>
        <v/>
      </c>
      <c r="F33" s="76" t="str">
        <f>IF($A33="","", SUMIF(apc[Discounts, memberships &amp; pre-payment agreements], $A33, apc[APC paid (£) including VAT if charged]))</f>
        <v/>
      </c>
      <c r="G33" s="76" t="str">
        <f>IF($A33="","", SUMIF(apc[Discounts, memberships &amp; pre-payment agreements], $A33, apc[Amount of APC charged to COAF grant (including VAT if charged) in £] ))</f>
        <v/>
      </c>
      <c r="H33" s="76" t="str">
        <f>IF($A33="","", SUMIF(apc[Discounts, memberships &amp; pre-payment agreements], $A33, apc[Amount of APC charged to RCUK OA fund (including VAT if charged) in £]))</f>
        <v/>
      </c>
      <c r="I33" s="77" t="str">
        <f t="shared" si="0"/>
        <v/>
      </c>
      <c r="J33" s="77" t="str">
        <f t="shared" si="1"/>
        <v/>
      </c>
      <c r="K33" s="76" t="str">
        <f t="shared" si="2"/>
        <v/>
      </c>
    </row>
    <row r="34" spans="1:11" x14ac:dyDescent="0.2">
      <c r="A34" s="172" t="str">
        <f t="array" ref="A34">IFERROR(INDEX(apc[Discounts, memberships &amp; pre-payment agreements], MATCH(0,IF(ISBLANK(apc[Discounts, memberships &amp; pre-payment agreements]),1,COUNTIF($A$2:A33, apc[Discounts, memberships &amp; pre-payment agreements])), 0)),"")</f>
        <v/>
      </c>
      <c r="B34" s="70"/>
      <c r="C34" s="71"/>
      <c r="D34" s="72"/>
      <c r="E34" s="76" t="str">
        <f>IF($A34="","", COUNTIF(apc[Discounts, memberships &amp; pre-payment agreements], A34))</f>
        <v/>
      </c>
      <c r="F34" s="76" t="str">
        <f>IF($A34="","", SUMIF(apc[Discounts, memberships &amp; pre-payment agreements], $A34, apc[APC paid (£) including VAT if charged]))</f>
        <v/>
      </c>
      <c r="G34" s="76" t="str">
        <f>IF($A34="","", SUMIF(apc[Discounts, memberships &amp; pre-payment agreements], $A34, apc[Amount of APC charged to COAF grant (including VAT if charged) in £] ))</f>
        <v/>
      </c>
      <c r="H34" s="76" t="str">
        <f>IF($A34="","", SUMIF(apc[Discounts, memberships &amp; pre-payment agreements], $A34, apc[Amount of APC charged to RCUK OA fund (including VAT if charged) in £]))</f>
        <v/>
      </c>
      <c r="I34" s="77" t="str">
        <f t="shared" si="0"/>
        <v/>
      </c>
      <c r="J34" s="77" t="str">
        <f t="shared" si="1"/>
        <v/>
      </c>
      <c r="K34" s="76" t="str">
        <f t="shared" si="2"/>
        <v/>
      </c>
    </row>
    <row r="35" spans="1:11" x14ac:dyDescent="0.2">
      <c r="A35" s="172" t="str">
        <f t="array" ref="A35">IFERROR(INDEX(apc[Discounts, memberships &amp; pre-payment agreements], MATCH(0,IF(ISBLANK(apc[Discounts, memberships &amp; pre-payment agreements]),1,COUNTIF($A$2:A34, apc[Discounts, memberships &amp; pre-payment agreements])), 0)),"")</f>
        <v/>
      </c>
      <c r="B35" s="70"/>
      <c r="C35" s="71"/>
      <c r="D35" s="72"/>
      <c r="E35" s="76" t="str">
        <f>IF($A35="","", COUNTIF(apc[Discounts, memberships &amp; pre-payment agreements], A35))</f>
        <v/>
      </c>
      <c r="F35" s="76" t="str">
        <f>IF($A35="","", SUMIF(apc[Discounts, memberships &amp; pre-payment agreements], $A35, apc[APC paid (£) including VAT if charged]))</f>
        <v/>
      </c>
      <c r="G35" s="76" t="str">
        <f>IF($A35="","", SUMIF(apc[Discounts, memberships &amp; pre-payment agreements], $A35, apc[Amount of APC charged to COAF grant (including VAT if charged) in £] ))</f>
        <v/>
      </c>
      <c r="H35" s="76" t="str">
        <f>IF($A35="","", SUMIF(apc[Discounts, memberships &amp; pre-payment agreements], $A35, apc[Amount of APC charged to RCUK OA fund (including VAT if charged) in £]))</f>
        <v/>
      </c>
      <c r="I35" s="77" t="str">
        <f t="shared" si="0"/>
        <v/>
      </c>
      <c r="J35" s="77" t="str">
        <f t="shared" si="1"/>
        <v/>
      </c>
      <c r="K35" s="76" t="str">
        <f t="shared" si="2"/>
        <v/>
      </c>
    </row>
    <row r="36" spans="1:11" x14ac:dyDescent="0.2">
      <c r="A36" s="172" t="str">
        <f t="array" ref="A36">IFERROR(INDEX(apc[Discounts, memberships &amp; pre-payment agreements], MATCH(0,IF(ISBLANK(apc[Discounts, memberships &amp; pre-payment agreements]),1,COUNTIF($A$2:A35, apc[Discounts, memberships &amp; pre-payment agreements])), 0)),"")</f>
        <v/>
      </c>
      <c r="B36" s="70"/>
      <c r="C36" s="71"/>
      <c r="D36" s="72"/>
      <c r="E36" s="76" t="str">
        <f>IF($A36="","", COUNTIF(apc[Discounts, memberships &amp; pre-payment agreements], A36))</f>
        <v/>
      </c>
      <c r="F36" s="76" t="str">
        <f>IF($A36="","", SUMIF(apc[Discounts, memberships &amp; pre-payment agreements], $A36, apc[APC paid (£) including VAT if charged]))</f>
        <v/>
      </c>
      <c r="G36" s="76" t="str">
        <f>IF($A36="","", SUMIF(apc[Discounts, memberships &amp; pre-payment agreements], $A36, apc[Amount of APC charged to COAF grant (including VAT if charged) in £] ))</f>
        <v/>
      </c>
      <c r="H36" s="76" t="str">
        <f>IF($A36="","", SUMIF(apc[Discounts, memberships &amp; pre-payment agreements], $A36, apc[Amount of APC charged to RCUK OA fund (including VAT if charged) in £]))</f>
        <v/>
      </c>
      <c r="I36" s="77" t="str">
        <f t="shared" si="0"/>
        <v/>
      </c>
      <c r="J36" s="77" t="str">
        <f t="shared" si="1"/>
        <v/>
      </c>
      <c r="K36" s="76" t="str">
        <f t="shared" si="2"/>
        <v/>
      </c>
    </row>
    <row r="37" spans="1:11" x14ac:dyDescent="0.2">
      <c r="A37" s="172" t="str">
        <f t="array" ref="A37">IFERROR(INDEX(apc[Discounts, memberships &amp; pre-payment agreements], MATCH(0,IF(ISBLANK(apc[Discounts, memberships &amp; pre-payment agreements]),1,COUNTIF($A$2:A36, apc[Discounts, memberships &amp; pre-payment agreements])), 0)),"")</f>
        <v/>
      </c>
      <c r="B37" s="70"/>
      <c r="C37" s="71"/>
      <c r="D37" s="72"/>
      <c r="E37" s="76" t="str">
        <f>IF($A37="","", COUNTIF(apc[Discounts, memberships &amp; pre-payment agreements], A37))</f>
        <v/>
      </c>
      <c r="F37" s="76" t="str">
        <f>IF($A37="","", SUMIF(apc[Discounts, memberships &amp; pre-payment agreements], $A37, apc[APC paid (£) including VAT if charged]))</f>
        <v/>
      </c>
      <c r="G37" s="76" t="str">
        <f>IF($A37="","", SUMIF(apc[Discounts, memberships &amp; pre-payment agreements], $A37, apc[Amount of APC charged to COAF grant (including VAT if charged) in £] ))</f>
        <v/>
      </c>
      <c r="H37" s="76" t="str">
        <f>IF($A37="","", SUMIF(apc[Discounts, memberships &amp; pre-payment agreements], $A37, apc[Amount of APC charged to RCUK OA fund (including VAT if charged) in £]))</f>
        <v/>
      </c>
      <c r="I37" s="77" t="str">
        <f t="shared" si="0"/>
        <v/>
      </c>
      <c r="J37" s="77" t="str">
        <f t="shared" si="1"/>
        <v/>
      </c>
      <c r="K37" s="76" t="str">
        <f t="shared" si="2"/>
        <v/>
      </c>
    </row>
    <row r="38" spans="1:11" x14ac:dyDescent="0.2">
      <c r="A38" s="172" t="str">
        <f t="array" ref="A38">IFERROR(INDEX(apc[Discounts, memberships &amp; pre-payment agreements], MATCH(0,IF(ISBLANK(apc[Discounts, memberships &amp; pre-payment agreements]),1,COUNTIF($A$2:A37, apc[Discounts, memberships &amp; pre-payment agreements])), 0)),"")</f>
        <v/>
      </c>
      <c r="B38" s="70"/>
      <c r="C38" s="71"/>
      <c r="D38" s="72"/>
      <c r="E38" s="76" t="str">
        <f>IF($A38="","", COUNTIF(apc[Discounts, memberships &amp; pre-payment agreements], A38))</f>
        <v/>
      </c>
      <c r="F38" s="76" t="str">
        <f>IF($A38="","", SUMIF(apc[Discounts, memberships &amp; pre-payment agreements], $A38, apc[APC paid (£) including VAT if charged]))</f>
        <v/>
      </c>
      <c r="G38" s="76" t="str">
        <f>IF($A38="","", SUMIF(apc[Discounts, memberships &amp; pre-payment agreements], $A38, apc[Amount of APC charged to COAF grant (including VAT if charged) in £] ))</f>
        <v/>
      </c>
      <c r="H38" s="76" t="str">
        <f>IF($A38="","", SUMIF(apc[Discounts, memberships &amp; pre-payment agreements], $A38, apc[Amount of APC charged to RCUK OA fund (including VAT if charged) in £]))</f>
        <v/>
      </c>
      <c r="I38" s="77" t="str">
        <f t="shared" si="0"/>
        <v/>
      </c>
      <c r="J38" s="77" t="str">
        <f t="shared" si="1"/>
        <v/>
      </c>
      <c r="K38" s="76" t="str">
        <f t="shared" si="2"/>
        <v/>
      </c>
    </row>
    <row r="39" spans="1:11" x14ac:dyDescent="0.2">
      <c r="A39" s="172" t="str">
        <f t="array" ref="A39">IFERROR(INDEX(apc[Discounts, memberships &amp; pre-payment agreements], MATCH(0,IF(ISBLANK(apc[Discounts, memberships &amp; pre-payment agreements]),1,COUNTIF($A$2:A38, apc[Discounts, memberships &amp; pre-payment agreements])), 0)),"")</f>
        <v/>
      </c>
      <c r="B39" s="70"/>
      <c r="C39" s="71"/>
      <c r="D39" s="72"/>
      <c r="E39" s="76" t="str">
        <f>IF($A39="","", COUNTIF(apc[Discounts, memberships &amp; pre-payment agreements], A39))</f>
        <v/>
      </c>
      <c r="F39" s="76" t="str">
        <f>IF($A39="","", SUMIF(apc[Discounts, memberships &amp; pre-payment agreements], $A39, apc[APC paid (£) including VAT if charged]))</f>
        <v/>
      </c>
      <c r="G39" s="76" t="str">
        <f>IF($A39="","", SUMIF(apc[Discounts, memberships &amp; pre-payment agreements], $A39, apc[Amount of APC charged to COAF grant (including VAT if charged) in £] ))</f>
        <v/>
      </c>
      <c r="H39" s="76" t="str">
        <f>IF($A39="","", SUMIF(apc[Discounts, memberships &amp; pre-payment agreements], $A39, apc[Amount of APC charged to RCUK OA fund (including VAT if charged) in £]))</f>
        <v/>
      </c>
      <c r="I39" s="77" t="str">
        <f t="shared" si="0"/>
        <v/>
      </c>
      <c r="J39" s="77" t="str">
        <f t="shared" si="1"/>
        <v/>
      </c>
      <c r="K39" s="76" t="str">
        <f t="shared" si="2"/>
        <v/>
      </c>
    </row>
    <row r="40" spans="1:11" x14ac:dyDescent="0.2">
      <c r="A40" s="172" t="str">
        <f t="array" ref="A40">IFERROR(INDEX(apc[Discounts, memberships &amp; pre-payment agreements], MATCH(0,IF(ISBLANK(apc[Discounts, memberships &amp; pre-payment agreements]),1,COUNTIF($A$2:A39, apc[Discounts, memberships &amp; pre-payment agreements])), 0)),"")</f>
        <v/>
      </c>
      <c r="B40" s="70"/>
      <c r="C40" s="71"/>
      <c r="D40" s="72"/>
      <c r="E40" s="76" t="str">
        <f>IF($A40="","", COUNTIF(apc[Discounts, memberships &amp; pre-payment agreements], A40))</f>
        <v/>
      </c>
      <c r="F40" s="76" t="str">
        <f>IF($A40="","", SUMIF(apc[Discounts, memberships &amp; pre-payment agreements], $A40, apc[APC paid (£) including VAT if charged]))</f>
        <v/>
      </c>
      <c r="G40" s="76" t="str">
        <f>IF($A40="","", SUMIF(apc[Discounts, memberships &amp; pre-payment agreements], $A40, apc[Amount of APC charged to COAF grant (including VAT if charged) in £] ))</f>
        <v/>
      </c>
      <c r="H40" s="76" t="str">
        <f>IF($A40="","", SUMIF(apc[Discounts, memberships &amp; pre-payment agreements], $A40, apc[Amount of APC charged to RCUK OA fund (including VAT if charged) in £]))</f>
        <v/>
      </c>
      <c r="I40" s="77" t="str">
        <f t="shared" si="0"/>
        <v/>
      </c>
      <c r="J40" s="77" t="str">
        <f t="shared" si="1"/>
        <v/>
      </c>
      <c r="K40" s="76" t="str">
        <f t="shared" si="2"/>
        <v/>
      </c>
    </row>
    <row r="41" spans="1:11" x14ac:dyDescent="0.2">
      <c r="A41" s="172" t="str">
        <f t="array" ref="A41">IFERROR(INDEX(apc[Discounts, memberships &amp; pre-payment agreements], MATCH(0,IF(ISBLANK(apc[Discounts, memberships &amp; pre-payment agreements]),1,COUNTIF($A$2:A40, apc[Discounts, memberships &amp; pre-payment agreements])), 0)),"")</f>
        <v/>
      </c>
      <c r="B41" s="70"/>
      <c r="C41" s="71"/>
      <c r="D41" s="72"/>
      <c r="E41" s="76" t="str">
        <f>IF($A41="","", COUNTIF(apc[Discounts, memberships &amp; pre-payment agreements], A41))</f>
        <v/>
      </c>
      <c r="F41" s="76" t="str">
        <f>IF($A41="","", SUMIF(apc[Discounts, memberships &amp; pre-payment agreements], $A41, apc[APC paid (£) including VAT if charged]))</f>
        <v/>
      </c>
      <c r="G41" s="76" t="str">
        <f>IF($A41="","", SUMIF(apc[Discounts, memberships &amp; pre-payment agreements], $A41, apc[Amount of APC charged to COAF grant (including VAT if charged) in £] ))</f>
        <v/>
      </c>
      <c r="H41" s="76" t="str">
        <f>IF($A41="","", SUMIF(apc[Discounts, memberships &amp; pre-payment agreements], $A41, apc[Amount of APC charged to RCUK OA fund (including VAT if charged) in £]))</f>
        <v/>
      </c>
      <c r="I41" s="77" t="str">
        <f t="shared" si="0"/>
        <v/>
      </c>
      <c r="J41" s="77" t="str">
        <f t="shared" si="1"/>
        <v/>
      </c>
      <c r="K41" s="76" t="str">
        <f t="shared" si="2"/>
        <v/>
      </c>
    </row>
    <row r="42" spans="1:11" x14ac:dyDescent="0.2">
      <c r="A42" s="172" t="str">
        <f t="array" ref="A42">IFERROR(INDEX(apc[Discounts, memberships &amp; pre-payment agreements], MATCH(0,IF(ISBLANK(apc[Discounts, memberships &amp; pre-payment agreements]),1,COUNTIF($A$2:A41, apc[Discounts, memberships &amp; pre-payment agreements])), 0)),"")</f>
        <v/>
      </c>
      <c r="B42" s="70"/>
      <c r="C42" s="71"/>
      <c r="D42" s="72"/>
      <c r="E42" s="76" t="str">
        <f>IF($A42="","", COUNTIF(apc[Discounts, memberships &amp; pre-payment agreements], A42))</f>
        <v/>
      </c>
      <c r="F42" s="76" t="str">
        <f>IF($A42="","", SUMIF(apc[Discounts, memberships &amp; pre-payment agreements], $A42, apc[APC paid (£) including VAT if charged]))</f>
        <v/>
      </c>
      <c r="G42" s="76" t="str">
        <f>IF($A42="","", SUMIF(apc[Discounts, memberships &amp; pre-payment agreements], $A42, apc[Amount of APC charged to COAF grant (including VAT if charged) in £] ))</f>
        <v/>
      </c>
      <c r="H42" s="76" t="str">
        <f>IF($A42="","", SUMIF(apc[Discounts, memberships &amp; pre-payment agreements], $A42, apc[Amount of APC charged to RCUK OA fund (including VAT if charged) in £]))</f>
        <v/>
      </c>
      <c r="I42" s="77" t="str">
        <f t="shared" si="0"/>
        <v/>
      </c>
      <c r="J42" s="77" t="str">
        <f t="shared" si="1"/>
        <v/>
      </c>
      <c r="K42" s="76" t="str">
        <f t="shared" si="2"/>
        <v/>
      </c>
    </row>
    <row r="43" spans="1:11" x14ac:dyDescent="0.2">
      <c r="A43" s="172" t="str">
        <f t="array" ref="A43">IFERROR(INDEX(apc[Discounts, memberships &amp; pre-payment agreements], MATCH(0,IF(ISBLANK(apc[Discounts, memberships &amp; pre-payment agreements]),1,COUNTIF($A$2:A42, apc[Discounts, memberships &amp; pre-payment agreements])), 0)),"")</f>
        <v/>
      </c>
      <c r="B43" s="70"/>
      <c r="C43" s="71"/>
      <c r="D43" s="72"/>
      <c r="E43" s="76" t="str">
        <f>IF($A43="","", COUNTIF(apc[Discounts, memberships &amp; pre-payment agreements], A43))</f>
        <v/>
      </c>
      <c r="F43" s="76" t="str">
        <f>IF($A43="","", SUMIF(apc[Discounts, memberships &amp; pre-payment agreements], $A43, apc[APC paid (£) including VAT if charged]))</f>
        <v/>
      </c>
      <c r="G43" s="76" t="str">
        <f>IF($A43="","", SUMIF(apc[Discounts, memberships &amp; pre-payment agreements], $A43, apc[Amount of APC charged to COAF grant (including VAT if charged) in £] ))</f>
        <v/>
      </c>
      <c r="H43" s="76" t="str">
        <f>IF($A43="","", SUMIF(apc[Discounts, memberships &amp; pre-payment agreements], $A43, apc[Amount of APC charged to RCUK OA fund (including VAT if charged) in £]))</f>
        <v/>
      </c>
      <c r="I43" s="77" t="str">
        <f t="shared" si="0"/>
        <v/>
      </c>
      <c r="J43" s="77" t="str">
        <f t="shared" si="1"/>
        <v/>
      </c>
      <c r="K43" s="76" t="str">
        <f t="shared" si="2"/>
        <v/>
      </c>
    </row>
    <row r="44" spans="1:11" x14ac:dyDescent="0.2">
      <c r="A44" s="172" t="str">
        <f t="array" ref="A44">IFERROR(INDEX(apc[Discounts, memberships &amp; pre-payment agreements], MATCH(0,IF(ISBLANK(apc[Discounts, memberships &amp; pre-payment agreements]),1,COUNTIF($A$2:A43, apc[Discounts, memberships &amp; pre-payment agreements])), 0)),"")</f>
        <v/>
      </c>
      <c r="B44" s="70"/>
      <c r="C44" s="71"/>
      <c r="D44" s="72"/>
      <c r="E44" s="76" t="str">
        <f>IF($A44="","", COUNTIF(apc[Discounts, memberships &amp; pre-payment agreements], A44))</f>
        <v/>
      </c>
      <c r="F44" s="76" t="str">
        <f>IF($A44="","", SUMIF(apc[Discounts, memberships &amp; pre-payment agreements], $A44, apc[APC paid (£) including VAT if charged]))</f>
        <v/>
      </c>
      <c r="G44" s="76" t="str">
        <f>IF($A44="","", SUMIF(apc[Discounts, memberships &amp; pre-payment agreements], $A44, apc[Amount of APC charged to COAF grant (including VAT if charged) in £] ))</f>
        <v/>
      </c>
      <c r="H44" s="76" t="str">
        <f>IF($A44="","", SUMIF(apc[Discounts, memberships &amp; pre-payment agreements], $A44, apc[Amount of APC charged to RCUK OA fund (including VAT if charged) in £]))</f>
        <v/>
      </c>
      <c r="I44" s="77" t="str">
        <f t="shared" si="0"/>
        <v/>
      </c>
      <c r="J44" s="77" t="str">
        <f t="shared" si="1"/>
        <v/>
      </c>
      <c r="K44" s="76" t="str">
        <f t="shared" si="2"/>
        <v/>
      </c>
    </row>
    <row r="45" spans="1:11" x14ac:dyDescent="0.2">
      <c r="A45" s="172" t="str">
        <f t="array" ref="A45">IFERROR(INDEX(apc[Discounts, memberships &amp; pre-payment agreements], MATCH(0,IF(ISBLANK(apc[Discounts, memberships &amp; pre-payment agreements]),1,COUNTIF($A$2:A44, apc[Discounts, memberships &amp; pre-payment agreements])), 0)),"")</f>
        <v/>
      </c>
      <c r="B45" s="70"/>
      <c r="C45" s="71"/>
      <c r="D45" s="72"/>
      <c r="E45" s="76" t="str">
        <f>IF($A45="","", COUNTIF(apc[Discounts, memberships &amp; pre-payment agreements], A45))</f>
        <v/>
      </c>
      <c r="F45" s="76" t="str">
        <f>IF($A45="","", SUMIF(apc[Discounts, memberships &amp; pre-payment agreements], $A45, apc[APC paid (£) including VAT if charged]))</f>
        <v/>
      </c>
      <c r="G45" s="76" t="str">
        <f>IF($A45="","", SUMIF(apc[Discounts, memberships &amp; pre-payment agreements], $A45, apc[Amount of APC charged to COAF grant (including VAT if charged) in £] ))</f>
        <v/>
      </c>
      <c r="H45" s="76" t="str">
        <f>IF($A45="","", SUMIF(apc[Discounts, memberships &amp; pre-payment agreements], $A45, apc[Amount of APC charged to RCUK OA fund (including VAT if charged) in £]))</f>
        <v/>
      </c>
      <c r="I45" s="77" t="str">
        <f t="shared" si="0"/>
        <v/>
      </c>
      <c r="J45" s="77" t="str">
        <f t="shared" si="1"/>
        <v/>
      </c>
      <c r="K45" s="76" t="str">
        <f t="shared" si="2"/>
        <v/>
      </c>
    </row>
    <row r="46" spans="1:11" x14ac:dyDescent="0.2">
      <c r="A46" s="172" t="str">
        <f t="array" ref="A46">IFERROR(INDEX(apc[Discounts, memberships &amp; pre-payment agreements], MATCH(0,IF(ISBLANK(apc[Discounts, memberships &amp; pre-payment agreements]),1,COUNTIF($A$2:A45, apc[Discounts, memberships &amp; pre-payment agreements])), 0)),"")</f>
        <v/>
      </c>
      <c r="B46" s="70"/>
      <c r="C46" s="71"/>
      <c r="D46" s="72"/>
      <c r="E46" s="76" t="str">
        <f>IF($A46="","", COUNTIF(apc[Discounts, memberships &amp; pre-payment agreements], A46))</f>
        <v/>
      </c>
      <c r="F46" s="76" t="str">
        <f>IF($A46="","", SUMIF(apc[Discounts, memberships &amp; pre-payment agreements], $A46, apc[APC paid (£) including VAT if charged]))</f>
        <v/>
      </c>
      <c r="G46" s="76" t="str">
        <f>IF($A46="","", SUMIF(apc[Discounts, memberships &amp; pre-payment agreements], $A46, apc[Amount of APC charged to COAF grant (including VAT if charged) in £] ))</f>
        <v/>
      </c>
      <c r="H46" s="76" t="str">
        <f>IF($A46="","", SUMIF(apc[Discounts, memberships &amp; pre-payment agreements], $A46, apc[Amount of APC charged to RCUK OA fund (including VAT if charged) in £]))</f>
        <v/>
      </c>
      <c r="I46" s="77" t="str">
        <f t="shared" si="0"/>
        <v/>
      </c>
      <c r="J46" s="77" t="str">
        <f t="shared" si="1"/>
        <v/>
      </c>
      <c r="K46" s="76" t="str">
        <f t="shared" si="2"/>
        <v/>
      </c>
    </row>
    <row r="47" spans="1:11" x14ac:dyDescent="0.2">
      <c r="A47" s="172" t="str">
        <f t="array" ref="A47">IFERROR(INDEX(apc[Discounts, memberships &amp; pre-payment agreements], MATCH(0,IF(ISBLANK(apc[Discounts, memberships &amp; pre-payment agreements]),1,COUNTIF($A$2:A46, apc[Discounts, memberships &amp; pre-payment agreements])), 0)),"")</f>
        <v/>
      </c>
      <c r="B47" s="70"/>
      <c r="C47" s="71"/>
      <c r="D47" s="72"/>
      <c r="E47" s="76" t="str">
        <f>IF($A47="","", COUNTIF(apc[Discounts, memberships &amp; pre-payment agreements], A47))</f>
        <v/>
      </c>
      <c r="F47" s="76" t="str">
        <f>IF($A47="","", SUMIF(apc[Discounts, memberships &amp; pre-payment agreements], $A47, apc[APC paid (£) including VAT if charged]))</f>
        <v/>
      </c>
      <c r="G47" s="76" t="str">
        <f>IF($A47="","", SUMIF(apc[Discounts, memberships &amp; pre-payment agreements], $A47, apc[Amount of APC charged to COAF grant (including VAT if charged) in £] ))</f>
        <v/>
      </c>
      <c r="H47" s="76" t="str">
        <f>IF($A47="","", SUMIF(apc[Discounts, memberships &amp; pre-payment agreements], $A47, apc[Amount of APC charged to RCUK OA fund (including VAT if charged) in £]))</f>
        <v/>
      </c>
      <c r="I47" s="77" t="str">
        <f t="shared" si="0"/>
        <v/>
      </c>
      <c r="J47" s="77" t="str">
        <f t="shared" si="1"/>
        <v/>
      </c>
      <c r="K47" s="76" t="str">
        <f t="shared" si="2"/>
        <v/>
      </c>
    </row>
    <row r="48" spans="1:11" x14ac:dyDescent="0.2">
      <c r="A48" s="172" t="str">
        <f t="array" ref="A48">IFERROR(INDEX(apc[Discounts, memberships &amp; pre-payment agreements], MATCH(0,IF(ISBLANK(apc[Discounts, memberships &amp; pre-payment agreements]),1,COUNTIF($A$2:A47, apc[Discounts, memberships &amp; pre-payment agreements])), 0)),"")</f>
        <v/>
      </c>
      <c r="B48" s="70"/>
      <c r="C48" s="71"/>
      <c r="D48" s="72"/>
      <c r="E48" s="76" t="str">
        <f>IF($A48="","", COUNTIF(apc[Discounts, memberships &amp; pre-payment agreements], A48))</f>
        <v/>
      </c>
      <c r="F48" s="76" t="str">
        <f>IF($A48="","", SUMIF(apc[Discounts, memberships &amp; pre-payment agreements], $A48, apc[APC paid (£) including VAT if charged]))</f>
        <v/>
      </c>
      <c r="G48" s="76" t="str">
        <f>IF($A48="","", SUMIF(apc[Discounts, memberships &amp; pre-payment agreements], $A48, apc[Amount of APC charged to COAF grant (including VAT if charged) in £] ))</f>
        <v/>
      </c>
      <c r="H48" s="76" t="str">
        <f>IF($A48="","", SUMIF(apc[Discounts, memberships &amp; pre-payment agreements], $A48, apc[Amount of APC charged to RCUK OA fund (including VAT if charged) in £]))</f>
        <v/>
      </c>
      <c r="I48" s="77" t="str">
        <f t="shared" si="0"/>
        <v/>
      </c>
      <c r="J48" s="77" t="str">
        <f t="shared" si="1"/>
        <v/>
      </c>
      <c r="K48" s="76" t="str">
        <f t="shared" si="2"/>
        <v/>
      </c>
    </row>
    <row r="49" spans="1:11" x14ac:dyDescent="0.2">
      <c r="A49" s="172" t="str">
        <f t="array" ref="A49">IFERROR(INDEX(apc[Discounts, memberships &amp; pre-payment agreements], MATCH(0,IF(ISBLANK(apc[Discounts, memberships &amp; pre-payment agreements]),1,COUNTIF($A$2:A48, apc[Discounts, memberships &amp; pre-payment agreements])), 0)),"")</f>
        <v/>
      </c>
      <c r="B49" s="70"/>
      <c r="C49" s="71"/>
      <c r="D49" s="72"/>
      <c r="E49" s="76" t="str">
        <f>IF($A49="","", COUNTIF(apc[Discounts, memberships &amp; pre-payment agreements], A49))</f>
        <v/>
      </c>
      <c r="F49" s="76" t="str">
        <f>IF($A49="","", SUMIF(apc[Discounts, memberships &amp; pre-payment agreements], $A49, apc[APC paid (£) including VAT if charged]))</f>
        <v/>
      </c>
      <c r="G49" s="76" t="str">
        <f>IF($A49="","", SUMIF(apc[Discounts, memberships &amp; pre-payment agreements], $A49, apc[Amount of APC charged to COAF grant (including VAT if charged) in £] ))</f>
        <v/>
      </c>
      <c r="H49" s="76" t="str">
        <f>IF($A49="","", SUMIF(apc[Discounts, memberships &amp; pre-payment agreements], $A49, apc[Amount of APC charged to RCUK OA fund (including VAT if charged) in £]))</f>
        <v/>
      </c>
      <c r="I49" s="77" t="str">
        <f t="shared" si="0"/>
        <v/>
      </c>
      <c r="J49" s="77" t="str">
        <f t="shared" si="1"/>
        <v/>
      </c>
      <c r="K49" s="76" t="str">
        <f t="shared" si="2"/>
        <v/>
      </c>
    </row>
    <row r="50" spans="1:11" ht="13.5" thickBot="1" x14ac:dyDescent="0.25">
      <c r="A50" s="172" t="str">
        <f t="array" ref="A50">IFERROR(INDEX(apc[Discounts, memberships &amp; pre-payment agreements], MATCH(0,IF(ISBLANK(apc[Discounts, memberships &amp; pre-payment agreements]),1,COUNTIF($A$2:A49, apc[Discounts, memberships &amp; pre-payment agreements])), 0)),"")</f>
        <v/>
      </c>
      <c r="B50" s="96"/>
      <c r="C50" s="97"/>
      <c r="D50" s="98"/>
      <c r="E50" s="76" t="str">
        <f>IF($A50="","", COUNTIF(apc[Discounts, memberships &amp; pre-payment agreements], A50))</f>
        <v/>
      </c>
      <c r="F50" s="76" t="str">
        <f>IF($A50="","", SUMIF(apc[Discounts, memberships &amp; pre-payment agreements], $A50, apc[APC paid (£) including VAT if charged]))</f>
        <v/>
      </c>
      <c r="G50" s="76" t="str">
        <f>IF($A50="","", SUMIF(apc[Discounts, memberships &amp; pre-payment agreements], $A50, apc[Amount of APC charged to COAF grant (including VAT if charged) in £] ))</f>
        <v/>
      </c>
      <c r="H50" s="76" t="str">
        <f>IF($A50="","", SUMIF(apc[Discounts, memberships &amp; pre-payment agreements], $A50, apc[Amount of APC charged to RCUK OA fund (including VAT if charged) in £]))</f>
        <v/>
      </c>
      <c r="I50" s="77" t="str">
        <f t="shared" si="0"/>
        <v/>
      </c>
      <c r="J50" s="77" t="str">
        <f t="shared" si="1"/>
        <v/>
      </c>
      <c r="K50" s="76" t="str">
        <f t="shared" si="2"/>
        <v/>
      </c>
    </row>
    <row r="51" spans="1:11" x14ac:dyDescent="0.2">
      <c r="A51" s="172"/>
    </row>
    <row r="52" spans="1:11" x14ac:dyDescent="0.2">
      <c r="A52" s="172"/>
    </row>
    <row r="53" spans="1:11" x14ac:dyDescent="0.2">
      <c r="A53" s="172"/>
    </row>
    <row r="54" spans="1:11" x14ac:dyDescent="0.2">
      <c r="A54" s="172"/>
    </row>
    <row r="55" spans="1:11" x14ac:dyDescent="0.2">
      <c r="A55" s="172"/>
    </row>
    <row r="56" spans="1:11" x14ac:dyDescent="0.2">
      <c r="A56" s="172"/>
    </row>
    <row r="57" spans="1:11" x14ac:dyDescent="0.2">
      <c r="A57" s="172"/>
    </row>
    <row r="58" spans="1:11" x14ac:dyDescent="0.2">
      <c r="A58" s="172"/>
    </row>
    <row r="59" spans="1:11" x14ac:dyDescent="0.2">
      <c r="A59" s="172"/>
    </row>
    <row r="60" spans="1:11" x14ac:dyDescent="0.2">
      <c r="A60" s="172"/>
    </row>
    <row r="61" spans="1:11" x14ac:dyDescent="0.2">
      <c r="A61" s="172"/>
    </row>
    <row r="62" spans="1:11" x14ac:dyDescent="0.2">
      <c r="A62" s="172"/>
    </row>
    <row r="63" spans="1:11" x14ac:dyDescent="0.2">
      <c r="A63" s="172"/>
    </row>
    <row r="64" spans="1:11" x14ac:dyDescent="0.2">
      <c r="A64" s="172"/>
    </row>
    <row r="65" spans="1:1" x14ac:dyDescent="0.2">
      <c r="A65" s="172"/>
    </row>
    <row r="66" spans="1:1" x14ac:dyDescent="0.2">
      <c r="A66" s="172"/>
    </row>
    <row r="67" spans="1:1" x14ac:dyDescent="0.2">
      <c r="A67" s="172"/>
    </row>
    <row r="68" spans="1:1" x14ac:dyDescent="0.2">
      <c r="A68" s="172"/>
    </row>
    <row r="69" spans="1:1" x14ac:dyDescent="0.2">
      <c r="A69" s="172"/>
    </row>
    <row r="70" spans="1:1" x14ac:dyDescent="0.2">
      <c r="A70" s="172"/>
    </row>
    <row r="71" spans="1:1" x14ac:dyDescent="0.2">
      <c r="A71" s="172"/>
    </row>
    <row r="72" spans="1:1" x14ac:dyDescent="0.2">
      <c r="A72" s="172"/>
    </row>
    <row r="73" spans="1:1" x14ac:dyDescent="0.2">
      <c r="A73" s="172"/>
    </row>
    <row r="74" spans="1:1" x14ac:dyDescent="0.2">
      <c r="A74" s="172"/>
    </row>
    <row r="75" spans="1:1" x14ac:dyDescent="0.2">
      <c r="A75" s="172"/>
    </row>
    <row r="76" spans="1:1" x14ac:dyDescent="0.2">
      <c r="A76" s="172"/>
    </row>
    <row r="77" spans="1:1" x14ac:dyDescent="0.2">
      <c r="A77" s="172"/>
    </row>
    <row r="78" spans="1:1" x14ac:dyDescent="0.2">
      <c r="A78" s="172"/>
    </row>
    <row r="79" spans="1:1" x14ac:dyDescent="0.2">
      <c r="A79" s="172"/>
    </row>
    <row r="80" spans="1:1" x14ac:dyDescent="0.2">
      <c r="A80" s="172"/>
    </row>
    <row r="81" spans="1:1" x14ac:dyDescent="0.2">
      <c r="A81" s="172"/>
    </row>
    <row r="82" spans="1:1" x14ac:dyDescent="0.2">
      <c r="A82" s="172"/>
    </row>
    <row r="83" spans="1:1" x14ac:dyDescent="0.2">
      <c r="A83" s="172"/>
    </row>
    <row r="84" spans="1:1" x14ac:dyDescent="0.2">
      <c r="A84" s="172"/>
    </row>
    <row r="85" spans="1:1" x14ac:dyDescent="0.2">
      <c r="A85" s="172"/>
    </row>
    <row r="86" spans="1:1" x14ac:dyDescent="0.2">
      <c r="A86" s="172"/>
    </row>
    <row r="87" spans="1:1" x14ac:dyDescent="0.2">
      <c r="A87" s="172"/>
    </row>
    <row r="88" spans="1:1" x14ac:dyDescent="0.2">
      <c r="A88" s="172"/>
    </row>
    <row r="89" spans="1:1" x14ac:dyDescent="0.2">
      <c r="A89" s="172"/>
    </row>
    <row r="90" spans="1:1" x14ac:dyDescent="0.2">
      <c r="A90" s="172"/>
    </row>
    <row r="91" spans="1:1" x14ac:dyDescent="0.2">
      <c r="A91" s="172"/>
    </row>
    <row r="92" spans="1:1" x14ac:dyDescent="0.2">
      <c r="A92" s="172"/>
    </row>
    <row r="93" spans="1:1" x14ac:dyDescent="0.2">
      <c r="A93" s="172"/>
    </row>
    <row r="94" spans="1:1" x14ac:dyDescent="0.2">
      <c r="A94" s="172"/>
    </row>
    <row r="95" spans="1:1" x14ac:dyDescent="0.2">
      <c r="A95" s="172"/>
    </row>
    <row r="96" spans="1:1" x14ac:dyDescent="0.2">
      <c r="A96" s="172"/>
    </row>
    <row r="97" spans="1:1" x14ac:dyDescent="0.2">
      <c r="A97" s="172"/>
    </row>
    <row r="98" spans="1:1" x14ac:dyDescent="0.2">
      <c r="A98" s="172"/>
    </row>
    <row r="99" spans="1:1" x14ac:dyDescent="0.2">
      <c r="A99" s="172"/>
    </row>
    <row r="100" spans="1:1" x14ac:dyDescent="0.2">
      <c r="A100" s="172"/>
    </row>
    <row r="101" spans="1:1" x14ac:dyDescent="0.2">
      <c r="A101" s="172"/>
    </row>
    <row r="102" spans="1:1" x14ac:dyDescent="0.2">
      <c r="A102" s="172"/>
    </row>
    <row r="103" spans="1:1" x14ac:dyDescent="0.2">
      <c r="A103" s="172"/>
    </row>
    <row r="104" spans="1:1" x14ac:dyDescent="0.2">
      <c r="A104" s="172"/>
    </row>
    <row r="105" spans="1:1" x14ac:dyDescent="0.2">
      <c r="A105" s="172"/>
    </row>
    <row r="106" spans="1:1" x14ac:dyDescent="0.2">
      <c r="A106" s="172"/>
    </row>
    <row r="107" spans="1:1" x14ac:dyDescent="0.2">
      <c r="A107" s="172"/>
    </row>
    <row r="108" spans="1:1" x14ac:dyDescent="0.2">
      <c r="A108" s="172"/>
    </row>
    <row r="109" spans="1:1" x14ac:dyDescent="0.2">
      <c r="A109" s="172"/>
    </row>
    <row r="110" spans="1:1" x14ac:dyDescent="0.2">
      <c r="A110" s="172"/>
    </row>
    <row r="111" spans="1:1" x14ac:dyDescent="0.2">
      <c r="A111" s="172"/>
    </row>
    <row r="112" spans="1:1" x14ac:dyDescent="0.2">
      <c r="A112" s="172"/>
    </row>
    <row r="113" spans="1:1" x14ac:dyDescent="0.2">
      <c r="A113" s="172"/>
    </row>
    <row r="114" spans="1:1" x14ac:dyDescent="0.2">
      <c r="A114" s="172"/>
    </row>
    <row r="115" spans="1:1" x14ac:dyDescent="0.2">
      <c r="A115" s="172"/>
    </row>
    <row r="116" spans="1:1" x14ac:dyDescent="0.2">
      <c r="A116" s="172"/>
    </row>
    <row r="117" spans="1:1" x14ac:dyDescent="0.2">
      <c r="A117" s="172"/>
    </row>
    <row r="118" spans="1:1" x14ac:dyDescent="0.2">
      <c r="A118" s="172"/>
    </row>
    <row r="119" spans="1:1" x14ac:dyDescent="0.2">
      <c r="A119" s="172"/>
    </row>
    <row r="120" spans="1:1" x14ac:dyDescent="0.2">
      <c r="A120" s="172"/>
    </row>
    <row r="121" spans="1:1" x14ac:dyDescent="0.2">
      <c r="A121" s="172"/>
    </row>
    <row r="122" spans="1:1" x14ac:dyDescent="0.2">
      <c r="A122" s="172"/>
    </row>
    <row r="123" spans="1:1" x14ac:dyDescent="0.2">
      <c r="A123" s="172"/>
    </row>
    <row r="124" spans="1:1" x14ac:dyDescent="0.2">
      <c r="A124" s="172"/>
    </row>
    <row r="125" spans="1:1" x14ac:dyDescent="0.2">
      <c r="A125" s="172"/>
    </row>
    <row r="126" spans="1:1" x14ac:dyDescent="0.2">
      <c r="A126" s="172"/>
    </row>
    <row r="127" spans="1:1" x14ac:dyDescent="0.2">
      <c r="A127" s="172"/>
    </row>
    <row r="128" spans="1:1" x14ac:dyDescent="0.2">
      <c r="A128" s="172"/>
    </row>
    <row r="129" spans="1:1" x14ac:dyDescent="0.2">
      <c r="A129" s="172"/>
    </row>
    <row r="130" spans="1:1" x14ac:dyDescent="0.2">
      <c r="A130" s="172"/>
    </row>
    <row r="131" spans="1:1" x14ac:dyDescent="0.2">
      <c r="A131" s="172"/>
    </row>
    <row r="132" spans="1:1" x14ac:dyDescent="0.2">
      <c r="A132" s="172"/>
    </row>
    <row r="133" spans="1:1" x14ac:dyDescent="0.2">
      <c r="A133" s="172"/>
    </row>
    <row r="134" spans="1:1" x14ac:dyDescent="0.2">
      <c r="A134" s="172"/>
    </row>
    <row r="135" spans="1:1" x14ac:dyDescent="0.2">
      <c r="A135" s="172"/>
    </row>
    <row r="136" spans="1:1" x14ac:dyDescent="0.2">
      <c r="A136" s="172"/>
    </row>
    <row r="137" spans="1:1" x14ac:dyDescent="0.2">
      <c r="A137" s="172"/>
    </row>
    <row r="138" spans="1:1" x14ac:dyDescent="0.2">
      <c r="A138" s="172"/>
    </row>
    <row r="139" spans="1:1" x14ac:dyDescent="0.2">
      <c r="A139" s="172"/>
    </row>
    <row r="140" spans="1:1" x14ac:dyDescent="0.2">
      <c r="A140" s="172"/>
    </row>
    <row r="141" spans="1:1" x14ac:dyDescent="0.2">
      <c r="A141" s="172"/>
    </row>
    <row r="142" spans="1:1" x14ac:dyDescent="0.2">
      <c r="A142" s="172"/>
    </row>
    <row r="143" spans="1:1" x14ac:dyDescent="0.2">
      <c r="A143" s="172"/>
    </row>
    <row r="144" spans="1:1" x14ac:dyDescent="0.2">
      <c r="A144" s="172"/>
    </row>
    <row r="145" spans="1:1" x14ac:dyDescent="0.2">
      <c r="A145" s="172"/>
    </row>
    <row r="146" spans="1:1" x14ac:dyDescent="0.2">
      <c r="A146" s="172"/>
    </row>
    <row r="147" spans="1:1" x14ac:dyDescent="0.2">
      <c r="A147" s="172"/>
    </row>
    <row r="148" spans="1:1" x14ac:dyDescent="0.2">
      <c r="A148" s="172"/>
    </row>
    <row r="149" spans="1:1" x14ac:dyDescent="0.2">
      <c r="A149" s="172"/>
    </row>
    <row r="150" spans="1:1" x14ac:dyDescent="0.2">
      <c r="A150" s="172"/>
    </row>
    <row r="151" spans="1:1" x14ac:dyDescent="0.2">
      <c r="A151" s="172"/>
    </row>
    <row r="152" spans="1:1" x14ac:dyDescent="0.2">
      <c r="A152" s="172"/>
    </row>
    <row r="153" spans="1:1" x14ac:dyDescent="0.2">
      <c r="A153" s="172"/>
    </row>
    <row r="154" spans="1:1" x14ac:dyDescent="0.2">
      <c r="A154" s="172"/>
    </row>
    <row r="155" spans="1:1" x14ac:dyDescent="0.2">
      <c r="A155" s="172"/>
    </row>
    <row r="156" spans="1:1" x14ac:dyDescent="0.2">
      <c r="A156" s="172"/>
    </row>
    <row r="157" spans="1:1" x14ac:dyDescent="0.2">
      <c r="A157" s="172"/>
    </row>
    <row r="158" spans="1:1" x14ac:dyDescent="0.2">
      <c r="A158" s="172"/>
    </row>
    <row r="159" spans="1:1" x14ac:dyDescent="0.2">
      <c r="A159" s="172"/>
    </row>
    <row r="160" spans="1:1" x14ac:dyDescent="0.2">
      <c r="A160" s="172"/>
    </row>
    <row r="161" spans="1:1" x14ac:dyDescent="0.2">
      <c r="A161" s="172"/>
    </row>
    <row r="162" spans="1:1" x14ac:dyDescent="0.2">
      <c r="A162" s="172"/>
    </row>
    <row r="163" spans="1:1" x14ac:dyDescent="0.2">
      <c r="A163" s="172"/>
    </row>
    <row r="164" spans="1:1" x14ac:dyDescent="0.2">
      <c r="A164" s="172"/>
    </row>
    <row r="165" spans="1:1" x14ac:dyDescent="0.2">
      <c r="A165" s="172"/>
    </row>
    <row r="166" spans="1:1" x14ac:dyDescent="0.2">
      <c r="A166" s="172"/>
    </row>
    <row r="167" spans="1:1" x14ac:dyDescent="0.2">
      <c r="A167" s="172"/>
    </row>
    <row r="168" spans="1:1" x14ac:dyDescent="0.2">
      <c r="A168" s="172"/>
    </row>
    <row r="169" spans="1:1" x14ac:dyDescent="0.2">
      <c r="A169" s="172"/>
    </row>
    <row r="170" spans="1:1" x14ac:dyDescent="0.2">
      <c r="A170" s="172"/>
    </row>
    <row r="171" spans="1:1" x14ac:dyDescent="0.2">
      <c r="A171" s="172"/>
    </row>
    <row r="172" spans="1:1" x14ac:dyDescent="0.2">
      <c r="A172" s="172"/>
    </row>
    <row r="173" spans="1:1" x14ac:dyDescent="0.2">
      <c r="A173" s="172"/>
    </row>
    <row r="174" spans="1:1" x14ac:dyDescent="0.2">
      <c r="A174" s="172"/>
    </row>
  </sheetData>
  <sheetProtection sheet="1" objects="1" scenarios="1" formatCells="0" formatColumns="0" formatRows="0" insertColumns="0" insertRows="0" insertHyperlinks="0" deleteColumns="0" deleteRows="0" sort="0" autoFilter="0" pivotTables="0"/>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zoomScale="90" zoomScaleNormal="90" workbookViewId="0">
      <selection activeCell="F15" sqref="F15"/>
    </sheetView>
  </sheetViews>
  <sheetFormatPr defaultColWidth="9.140625" defaultRowHeight="15" x14ac:dyDescent="0.25"/>
  <cols>
    <col min="1" max="1" width="4.42578125" style="7" customWidth="1"/>
    <col min="2" max="2" width="73.140625" style="7" bestFit="1" customWidth="1"/>
    <col min="3" max="6" width="18.85546875" style="7" customWidth="1"/>
    <col min="7" max="7" width="14.85546875" style="7" customWidth="1"/>
    <col min="8" max="8" width="19.140625" style="7" customWidth="1"/>
    <col min="9" max="9" width="40.7109375" style="7" customWidth="1"/>
    <col min="10" max="10" width="19.85546875" style="7" customWidth="1"/>
    <col min="11" max="14" width="9.140625" style="7"/>
    <col min="15" max="15" width="15.42578125" style="7" customWidth="1"/>
    <col min="16" max="16384" width="9.140625" style="7"/>
  </cols>
  <sheetData>
    <row r="1" spans="1:8" x14ac:dyDescent="0.25">
      <c r="A1" s="114"/>
      <c r="B1" s="115"/>
      <c r="C1" s="114"/>
      <c r="D1" s="114"/>
      <c r="E1" s="116"/>
      <c r="F1" s="117"/>
      <c r="G1" s="114"/>
      <c r="H1" s="114"/>
    </row>
    <row r="2" spans="1:8" x14ac:dyDescent="0.25">
      <c r="A2" s="114"/>
      <c r="B2" s="115"/>
      <c r="C2" s="114"/>
      <c r="D2" s="114"/>
      <c r="E2" s="116"/>
      <c r="F2" s="117"/>
      <c r="G2" s="114"/>
      <c r="H2" s="114"/>
    </row>
    <row r="3" spans="1:8" x14ac:dyDescent="0.25">
      <c r="A3" s="114"/>
      <c r="B3" s="115"/>
      <c r="C3" s="114"/>
      <c r="D3" s="114"/>
      <c r="E3" s="116"/>
      <c r="F3" s="117"/>
      <c r="G3" s="114"/>
      <c r="H3" s="114"/>
    </row>
    <row r="4" spans="1:8" x14ac:dyDescent="0.25">
      <c r="A4" s="114"/>
      <c r="B4" s="115"/>
      <c r="C4" s="114"/>
      <c r="D4" s="114"/>
      <c r="E4" s="116"/>
      <c r="F4" s="117"/>
      <c r="G4" s="114"/>
      <c r="H4" s="114"/>
    </row>
    <row r="5" spans="1:8" x14ac:dyDescent="0.25">
      <c r="A5" s="114"/>
      <c r="B5" s="115"/>
      <c r="C5" s="114"/>
      <c r="D5" s="114"/>
      <c r="E5" s="116"/>
      <c r="F5" s="117"/>
      <c r="G5" s="114"/>
      <c r="H5" s="114"/>
    </row>
    <row r="6" spans="1:8" x14ac:dyDescent="0.25">
      <c r="A6" s="114"/>
      <c r="B6" s="115"/>
      <c r="C6" s="114"/>
      <c r="D6" s="114"/>
      <c r="E6" s="116"/>
      <c r="F6" s="117"/>
      <c r="G6" s="114"/>
      <c r="H6" s="114"/>
    </row>
    <row r="7" spans="1:8" ht="14.25" customHeight="1" x14ac:dyDescent="0.25">
      <c r="A7" s="114"/>
      <c r="B7" s="115"/>
      <c r="C7" s="114"/>
      <c r="D7" s="114"/>
      <c r="E7" s="116"/>
      <c r="F7" s="117"/>
      <c r="G7" s="114"/>
      <c r="H7" s="114"/>
    </row>
    <row r="8" spans="1:8" ht="14.25" customHeight="1" x14ac:dyDescent="0.25">
      <c r="A8" s="114"/>
      <c r="B8" s="115"/>
      <c r="C8" s="114"/>
      <c r="D8" s="114"/>
      <c r="E8" s="116"/>
      <c r="F8" s="117"/>
      <c r="G8" s="114"/>
      <c r="H8" s="114"/>
    </row>
    <row r="9" spans="1:8" x14ac:dyDescent="0.25">
      <c r="A9" s="114"/>
      <c r="B9" s="115"/>
      <c r="C9" s="114"/>
      <c r="D9" s="114"/>
      <c r="E9" s="116"/>
      <c r="F9" s="117"/>
      <c r="G9" s="114"/>
      <c r="H9" s="114"/>
    </row>
    <row r="10" spans="1:8" ht="15.75" customHeight="1" x14ac:dyDescent="0.3">
      <c r="A10" s="238" t="s">
        <v>142</v>
      </c>
      <c r="B10" s="238"/>
      <c r="C10" s="238"/>
      <c r="D10" s="238"/>
      <c r="E10" s="238"/>
      <c r="F10" s="238"/>
      <c r="G10" s="238"/>
      <c r="H10" s="114"/>
    </row>
    <row r="11" spans="1:8" ht="15.75" x14ac:dyDescent="0.25">
      <c r="A11" s="138" t="s">
        <v>143</v>
      </c>
      <c r="B11" s="139" t="s">
        <v>144</v>
      </c>
      <c r="C11" s="140" t="s">
        <v>145</v>
      </c>
      <c r="D11" s="141"/>
      <c r="E11" s="141"/>
      <c r="F11" s="142"/>
      <c r="G11" s="141"/>
      <c r="H11" s="114"/>
    </row>
    <row r="12" spans="1:8" ht="15.75" x14ac:dyDescent="0.25">
      <c r="A12" s="138"/>
      <c r="B12" s="8" t="s">
        <v>146</v>
      </c>
      <c r="C12" s="9">
        <v>35</v>
      </c>
      <c r="D12" s="114"/>
      <c r="E12" s="114"/>
      <c r="F12" s="114"/>
      <c r="G12" s="114"/>
      <c r="H12" s="114"/>
    </row>
    <row r="13" spans="1:8" ht="15.75" x14ac:dyDescent="0.25">
      <c r="A13" s="138"/>
      <c r="B13" s="8" t="s">
        <v>147</v>
      </c>
      <c r="C13" s="9">
        <v>19</v>
      </c>
      <c r="D13" s="114"/>
      <c r="E13" s="114"/>
      <c r="F13" s="114"/>
      <c r="G13" s="114"/>
      <c r="H13" s="114"/>
    </row>
    <row r="14" spans="1:8" ht="15.75" x14ac:dyDescent="0.25">
      <c r="A14" s="138"/>
      <c r="B14" s="8" t="s">
        <v>148</v>
      </c>
      <c r="C14" s="9">
        <v>11</v>
      </c>
      <c r="D14" s="114"/>
      <c r="E14" s="114"/>
      <c r="F14" s="114"/>
      <c r="G14" s="114"/>
      <c r="H14" s="114"/>
    </row>
    <row r="15" spans="1:8" ht="15.75" x14ac:dyDescent="0.25">
      <c r="A15" s="138"/>
      <c r="B15" s="143" t="s">
        <v>149</v>
      </c>
      <c r="C15" s="10">
        <f>(C13+C14)/C12</f>
        <v>0.8571428571428571</v>
      </c>
      <c r="D15" s="114"/>
      <c r="E15" s="114"/>
      <c r="F15" s="114"/>
      <c r="G15" s="114"/>
      <c r="H15" s="114"/>
    </row>
    <row r="16" spans="1:8" ht="6" customHeight="1" x14ac:dyDescent="0.25">
      <c r="A16" s="118"/>
      <c r="B16" s="144"/>
      <c r="C16" s="120"/>
      <c r="D16" s="114"/>
      <c r="E16" s="114"/>
      <c r="F16" s="114"/>
      <c r="G16" s="114"/>
      <c r="H16" s="114"/>
    </row>
    <row r="17" spans="1:15" ht="15.75" x14ac:dyDescent="0.25">
      <c r="A17" s="118" t="s">
        <v>150</v>
      </c>
      <c r="B17" s="139" t="s">
        <v>151</v>
      </c>
      <c r="C17" s="121" t="s">
        <v>152</v>
      </c>
      <c r="D17" s="114"/>
      <c r="E17" s="114"/>
      <c r="F17" s="114"/>
      <c r="G17" s="114"/>
      <c r="H17" s="114"/>
    </row>
    <row r="18" spans="1:15" ht="15.75" x14ac:dyDescent="0.25">
      <c r="A18" s="118"/>
      <c r="B18" s="145" t="s">
        <v>153</v>
      </c>
      <c r="C18" s="11"/>
      <c r="D18" s="114"/>
      <c r="E18" s="114"/>
      <c r="F18" s="114"/>
      <c r="G18" s="114"/>
      <c r="H18" s="114"/>
    </row>
    <row r="19" spans="1:15" ht="15.75" x14ac:dyDescent="0.25">
      <c r="A19" s="118"/>
      <c r="B19" s="145" t="s">
        <v>154</v>
      </c>
      <c r="C19" s="11"/>
      <c r="D19" s="114"/>
      <c r="E19" s="114"/>
      <c r="F19" s="114"/>
      <c r="G19" s="114"/>
      <c r="H19" s="114"/>
      <c r="I19" s="12"/>
      <c r="J19" s="13"/>
    </row>
    <row r="20" spans="1:15" ht="15.75" x14ac:dyDescent="0.25">
      <c r="A20" s="118"/>
      <c r="B20" s="146" t="s">
        <v>155</v>
      </c>
      <c r="C20" s="10">
        <f>C18+C19</f>
        <v>0</v>
      </c>
      <c r="D20" s="114"/>
      <c r="E20" s="114"/>
      <c r="F20" s="114"/>
      <c r="G20" s="114"/>
      <c r="H20" s="114"/>
      <c r="J20" s="14"/>
      <c r="K20" s="15"/>
    </row>
    <row r="21" spans="1:15" ht="5.25" customHeight="1" x14ac:dyDescent="0.25">
      <c r="A21" s="118"/>
      <c r="B21" s="147"/>
      <c r="C21" s="120"/>
      <c r="D21" s="114"/>
      <c r="E21" s="114"/>
      <c r="F21" s="114"/>
      <c r="G21" s="114"/>
      <c r="H21" s="114"/>
      <c r="J21" s="14"/>
      <c r="K21" s="16"/>
    </row>
    <row r="22" spans="1:15" ht="15.75" x14ac:dyDescent="0.25">
      <c r="A22" s="118" t="s">
        <v>156</v>
      </c>
      <c r="B22" s="148" t="s">
        <v>157</v>
      </c>
      <c r="C22" s="123"/>
      <c r="D22" s="124"/>
      <c r="E22" s="124"/>
      <c r="F22" s="124"/>
      <c r="G22" s="125"/>
      <c r="H22" s="114"/>
      <c r="J22" s="14"/>
      <c r="K22" s="16"/>
    </row>
    <row r="23" spans="1:15" ht="15.75" x14ac:dyDescent="0.25">
      <c r="A23" s="118"/>
      <c r="B23" s="149" t="s">
        <v>158</v>
      </c>
      <c r="C23" s="239"/>
      <c r="D23" s="239"/>
      <c r="E23" s="239"/>
      <c r="F23" s="239"/>
      <c r="G23" s="240"/>
      <c r="H23" s="114"/>
      <c r="J23" s="14"/>
      <c r="K23" s="16"/>
    </row>
    <row r="24" spans="1:15" ht="5.25" customHeight="1" x14ac:dyDescent="0.25">
      <c r="A24" s="118"/>
      <c r="B24" s="114"/>
      <c r="C24" s="114"/>
      <c r="D24" s="114"/>
      <c r="E24" s="114"/>
      <c r="F24" s="114"/>
      <c r="G24" s="114"/>
      <c r="H24" s="114"/>
      <c r="J24" s="14"/>
      <c r="K24" s="16"/>
    </row>
    <row r="25" spans="1:15" ht="18.75" customHeight="1" x14ac:dyDescent="0.3">
      <c r="A25" s="241" t="s">
        <v>159</v>
      </c>
      <c r="B25" s="241"/>
      <c r="C25" s="241"/>
      <c r="D25" s="241"/>
      <c r="E25" s="241"/>
      <c r="F25" s="241"/>
      <c r="G25" s="241"/>
      <c r="H25" s="114"/>
      <c r="J25" s="14"/>
      <c r="K25" s="16"/>
    </row>
    <row r="26" spans="1:15" ht="9" customHeight="1" thickBot="1" x14ac:dyDescent="0.3">
      <c r="A26" s="118"/>
      <c r="B26" s="122"/>
      <c r="C26" s="114"/>
      <c r="D26" s="114"/>
      <c r="E26" s="114"/>
      <c r="F26" s="114"/>
      <c r="G26" s="114"/>
      <c r="H26" s="114"/>
      <c r="J26" s="14"/>
      <c r="K26" s="16"/>
    </row>
    <row r="27" spans="1:15" ht="36.75" customHeight="1" thickBot="1" x14ac:dyDescent="0.3">
      <c r="A27" s="118" t="s">
        <v>160</v>
      </c>
      <c r="B27" s="17" t="s">
        <v>161</v>
      </c>
      <c r="C27" s="18" t="s">
        <v>162</v>
      </c>
      <c r="D27" s="126" t="s">
        <v>163</v>
      </c>
      <c r="E27" s="18" t="s">
        <v>164</v>
      </c>
      <c r="F27" s="126" t="s">
        <v>165</v>
      </c>
      <c r="G27" s="19" t="s">
        <v>166</v>
      </c>
      <c r="H27" s="114"/>
      <c r="I27" s="244" t="s">
        <v>167</v>
      </c>
      <c r="J27" s="245"/>
      <c r="K27" s="245"/>
      <c r="L27" s="245"/>
      <c r="M27" s="245"/>
      <c r="N27" s="245"/>
      <c r="O27" s="246"/>
    </row>
    <row r="28" spans="1:15" ht="18.75" customHeight="1" x14ac:dyDescent="0.25">
      <c r="A28" s="118"/>
      <c r="B28" s="8" t="s">
        <v>168</v>
      </c>
      <c r="C28" s="131"/>
      <c r="D28" s="22"/>
      <c r="E28" s="20">
        <f>D28</f>
        <v>0</v>
      </c>
      <c r="F28" s="22"/>
      <c r="G28" s="21">
        <f t="shared" ref="G28:G34" si="0">E28-F28</f>
        <v>0</v>
      </c>
      <c r="H28" s="114"/>
      <c r="I28" s="247" t="s">
        <v>169</v>
      </c>
      <c r="J28" s="248"/>
      <c r="K28" s="248"/>
      <c r="L28" s="248"/>
      <c r="M28" s="248"/>
      <c r="N28" s="248"/>
      <c r="O28" s="249"/>
    </row>
    <row r="29" spans="1:15" ht="18.75" customHeight="1" x14ac:dyDescent="0.25">
      <c r="A29" s="118"/>
      <c r="B29" s="8" t="s">
        <v>170</v>
      </c>
      <c r="C29" s="20">
        <f t="shared" ref="C29:C35" si="1">G28</f>
        <v>0</v>
      </c>
      <c r="D29" s="22"/>
      <c r="E29" s="20">
        <f t="shared" ref="E29:E35" si="2">C29+D29</f>
        <v>0</v>
      </c>
      <c r="F29" s="22"/>
      <c r="G29" s="21">
        <f t="shared" si="0"/>
        <v>0</v>
      </c>
      <c r="H29" s="114"/>
      <c r="I29" s="247"/>
      <c r="J29" s="248"/>
      <c r="K29" s="248"/>
      <c r="L29" s="248"/>
      <c r="M29" s="248"/>
      <c r="N29" s="248"/>
      <c r="O29" s="249"/>
    </row>
    <row r="30" spans="1:15" ht="18.75" customHeight="1" x14ac:dyDescent="0.25">
      <c r="A30" s="118"/>
      <c r="B30" s="8" t="s">
        <v>171</v>
      </c>
      <c r="C30" s="20">
        <f t="shared" si="1"/>
        <v>0</v>
      </c>
      <c r="D30" s="22"/>
      <c r="E30" s="20">
        <f t="shared" si="2"/>
        <v>0</v>
      </c>
      <c r="F30" s="22"/>
      <c r="G30" s="21">
        <f t="shared" si="0"/>
        <v>0</v>
      </c>
      <c r="H30" s="114"/>
      <c r="I30" s="247"/>
      <c r="J30" s="248"/>
      <c r="K30" s="248"/>
      <c r="L30" s="248"/>
      <c r="M30" s="248"/>
      <c r="N30" s="248"/>
      <c r="O30" s="249"/>
    </row>
    <row r="31" spans="1:15" ht="18.75" customHeight="1" x14ac:dyDescent="0.25">
      <c r="A31" s="118"/>
      <c r="B31" s="8" t="s">
        <v>172</v>
      </c>
      <c r="C31" s="20">
        <f t="shared" si="1"/>
        <v>0</v>
      </c>
      <c r="D31" s="22"/>
      <c r="E31" s="20">
        <f t="shared" si="2"/>
        <v>0</v>
      </c>
      <c r="F31" s="22"/>
      <c r="G31" s="21">
        <f t="shared" si="0"/>
        <v>0</v>
      </c>
      <c r="H31" s="114"/>
      <c r="I31" s="247"/>
      <c r="J31" s="248"/>
      <c r="K31" s="248"/>
      <c r="L31" s="248"/>
      <c r="M31" s="248"/>
      <c r="N31" s="248"/>
      <c r="O31" s="249"/>
    </row>
    <row r="32" spans="1:15" ht="18.75" customHeight="1" x14ac:dyDescent="0.25">
      <c r="A32" s="118"/>
      <c r="B32" s="8" t="s">
        <v>173</v>
      </c>
      <c r="C32" s="20">
        <f t="shared" si="1"/>
        <v>0</v>
      </c>
      <c r="D32" s="22"/>
      <c r="E32" s="20">
        <f t="shared" si="2"/>
        <v>0</v>
      </c>
      <c r="F32" s="22"/>
      <c r="G32" s="21">
        <f t="shared" si="0"/>
        <v>0</v>
      </c>
      <c r="H32" s="114"/>
      <c r="I32" s="247"/>
      <c r="J32" s="248"/>
      <c r="K32" s="248"/>
      <c r="L32" s="248"/>
      <c r="M32" s="248"/>
      <c r="N32" s="248"/>
      <c r="O32" s="249"/>
    </row>
    <row r="33" spans="1:15" ht="18.75" customHeight="1" x14ac:dyDescent="0.25">
      <c r="A33" s="118"/>
      <c r="B33" s="8" t="s">
        <v>174</v>
      </c>
      <c r="C33" s="20">
        <f t="shared" si="1"/>
        <v>0</v>
      </c>
      <c r="D33" s="22"/>
      <c r="E33" s="20">
        <f t="shared" si="2"/>
        <v>0</v>
      </c>
      <c r="F33" s="22"/>
      <c r="G33" s="134">
        <f t="shared" si="0"/>
        <v>0</v>
      </c>
      <c r="H33" s="114"/>
      <c r="I33" s="247"/>
      <c r="J33" s="248"/>
      <c r="K33" s="248"/>
      <c r="L33" s="248"/>
      <c r="M33" s="248"/>
      <c r="N33" s="248"/>
      <c r="O33" s="249"/>
    </row>
    <row r="34" spans="1:15" ht="18.75" customHeight="1" x14ac:dyDescent="0.25">
      <c r="A34" s="118"/>
      <c r="B34" s="119" t="s">
        <v>175</v>
      </c>
      <c r="C34" s="135">
        <f t="shared" si="1"/>
        <v>0</v>
      </c>
      <c r="D34" s="22"/>
      <c r="E34" s="20">
        <f t="shared" si="2"/>
        <v>0</v>
      </c>
      <c r="F34" s="22"/>
      <c r="G34" s="134">
        <f t="shared" si="0"/>
        <v>0</v>
      </c>
      <c r="H34" s="114"/>
      <c r="I34" s="247"/>
      <c r="J34" s="248"/>
      <c r="K34" s="248"/>
      <c r="L34" s="248"/>
      <c r="M34" s="248"/>
      <c r="N34" s="248"/>
      <c r="O34" s="249"/>
    </row>
    <row r="35" spans="1:15" ht="18.75" customHeight="1" x14ac:dyDescent="0.25">
      <c r="A35" s="118"/>
      <c r="B35" s="119" t="s">
        <v>176</v>
      </c>
      <c r="C35" s="135">
        <f t="shared" si="1"/>
        <v>0</v>
      </c>
      <c r="D35" s="22"/>
      <c r="E35" s="20">
        <f t="shared" si="2"/>
        <v>0</v>
      </c>
      <c r="F35" s="133"/>
      <c r="G35" s="131"/>
      <c r="H35" s="114"/>
      <c r="I35" s="247"/>
      <c r="J35" s="248"/>
      <c r="K35" s="248"/>
      <c r="L35" s="248"/>
      <c r="M35" s="248"/>
      <c r="N35" s="248"/>
      <c r="O35" s="249"/>
    </row>
    <row r="36" spans="1:15" ht="18.75" customHeight="1" x14ac:dyDescent="0.25">
      <c r="A36" s="118"/>
      <c r="B36" s="136" t="s">
        <v>177</v>
      </c>
      <c r="C36" s="137"/>
      <c r="D36" s="137"/>
      <c r="E36" s="137"/>
      <c r="F36" s="22"/>
      <c r="G36" s="23">
        <f>E35-F36</f>
        <v>0</v>
      </c>
      <c r="H36" s="114"/>
      <c r="I36" s="247"/>
      <c r="J36" s="248"/>
      <c r="K36" s="248"/>
      <c r="L36" s="248"/>
      <c r="M36" s="248"/>
      <c r="N36" s="248"/>
      <c r="O36" s="249"/>
    </row>
    <row r="37" spans="1:15" ht="18.75" customHeight="1" x14ac:dyDescent="0.25">
      <c r="A37" s="118"/>
      <c r="B37" s="132" t="s">
        <v>178</v>
      </c>
      <c r="C37" s="24"/>
      <c r="D37" s="24">
        <f>SUM(D28:D36)</f>
        <v>0</v>
      </c>
      <c r="E37" s="24"/>
      <c r="F37" s="24">
        <f>SUM(F28:F36)</f>
        <v>0</v>
      </c>
      <c r="G37" s="113"/>
      <c r="H37" s="114"/>
      <c r="I37" s="247"/>
      <c r="J37" s="248"/>
      <c r="K37" s="248"/>
      <c r="L37" s="248"/>
      <c r="M37" s="248"/>
      <c r="N37" s="248"/>
      <c r="O37" s="249"/>
    </row>
    <row r="38" spans="1:15" ht="18.75" customHeight="1" thickBot="1" x14ac:dyDescent="0.35">
      <c r="A38" s="162"/>
      <c r="B38" s="162"/>
      <c r="C38" s="162"/>
      <c r="D38" s="162"/>
      <c r="E38" s="162"/>
      <c r="F38" s="162"/>
      <c r="G38" s="162"/>
      <c r="H38" s="114"/>
      <c r="I38" s="250"/>
      <c r="J38" s="251"/>
      <c r="K38" s="251"/>
      <c r="L38" s="251"/>
      <c r="M38" s="251"/>
      <c r="N38" s="251"/>
      <c r="O38" s="252"/>
    </row>
    <row r="39" spans="1:15" ht="15.75" x14ac:dyDescent="0.25">
      <c r="A39" s="118" t="s">
        <v>179</v>
      </c>
      <c r="B39" s="150" t="s">
        <v>180</v>
      </c>
      <c r="C39" s="157"/>
      <c r="D39" s="242" t="s">
        <v>181</v>
      </c>
      <c r="E39" s="243"/>
      <c r="F39" s="243"/>
      <c r="G39" s="243"/>
      <c r="H39" s="243"/>
      <c r="I39" s="112"/>
      <c r="J39" s="112"/>
      <c r="K39" s="16"/>
    </row>
    <row r="40" spans="1:15" ht="15.75" x14ac:dyDescent="0.25">
      <c r="A40" s="118"/>
      <c r="B40" s="151" t="s">
        <v>182</v>
      </c>
      <c r="C40" s="158">
        <f>C45+C47</f>
        <v>0</v>
      </c>
      <c r="D40" s="114"/>
      <c r="E40" s="114"/>
      <c r="F40" s="114"/>
      <c r="G40" s="114"/>
      <c r="H40" s="114"/>
      <c r="J40" s="14"/>
      <c r="K40" s="16"/>
    </row>
    <row r="41" spans="1:15" ht="6.75" customHeight="1" x14ac:dyDescent="0.25">
      <c r="A41" s="118"/>
      <c r="B41" s="152"/>
      <c r="C41" s="159"/>
      <c r="D41" s="114"/>
      <c r="E41" s="114"/>
      <c r="F41" s="114"/>
      <c r="G41" s="114"/>
      <c r="H41" s="114"/>
      <c r="J41" s="14"/>
      <c r="K41" s="16"/>
    </row>
    <row r="42" spans="1:15" ht="15.75" x14ac:dyDescent="0.25">
      <c r="A42" s="118"/>
      <c r="B42" s="8" t="s">
        <v>183</v>
      </c>
      <c r="C42" s="160" t="s">
        <v>184</v>
      </c>
      <c r="D42" s="114"/>
      <c r="E42" s="114"/>
      <c r="F42" s="114"/>
      <c r="G42" s="114"/>
      <c r="H42" s="114"/>
      <c r="J42" s="14"/>
      <c r="K42" s="16"/>
    </row>
    <row r="43" spans="1:15" ht="15.75" x14ac:dyDescent="0.25">
      <c r="A43" s="118"/>
      <c r="B43" s="8" t="s">
        <v>185</v>
      </c>
      <c r="C43" s="25"/>
      <c r="D43" s="114"/>
      <c r="E43" s="114"/>
      <c r="F43" s="114"/>
      <c r="G43" s="114"/>
      <c r="H43" s="114"/>
      <c r="J43" s="14"/>
      <c r="K43" s="16"/>
    </row>
    <row r="44" spans="1:15" ht="15.75" x14ac:dyDescent="0.25">
      <c r="A44" s="118"/>
      <c r="B44" s="8" t="s">
        <v>186</v>
      </c>
      <c r="C44" s="25"/>
      <c r="D44" s="114"/>
      <c r="E44" s="114"/>
      <c r="F44" s="114"/>
      <c r="G44" s="114"/>
      <c r="H44" s="114"/>
      <c r="J44" s="14"/>
      <c r="K44" s="16"/>
    </row>
    <row r="45" spans="1:15" ht="15.75" x14ac:dyDescent="0.25">
      <c r="A45" s="118"/>
      <c r="B45" s="8" t="s">
        <v>187</v>
      </c>
      <c r="C45" s="21">
        <f>SUM(C43:C44)</f>
        <v>0</v>
      </c>
      <c r="D45" s="114"/>
      <c r="E45" s="114"/>
      <c r="F45" s="114"/>
      <c r="G45" s="114"/>
      <c r="H45" s="114"/>
      <c r="J45" s="14"/>
      <c r="K45" s="16"/>
    </row>
    <row r="46" spans="1:15" ht="15.75" x14ac:dyDescent="0.25">
      <c r="A46" s="118"/>
      <c r="B46" s="8"/>
      <c r="C46" s="21"/>
      <c r="D46" s="114"/>
      <c r="E46" s="114"/>
      <c r="F46" s="114"/>
      <c r="G46" s="114"/>
      <c r="H46" s="114"/>
      <c r="J46" s="14"/>
      <c r="K46" s="16"/>
    </row>
    <row r="47" spans="1:15" ht="15.75" x14ac:dyDescent="0.25">
      <c r="A47" s="118"/>
      <c r="B47" s="153" t="s">
        <v>188</v>
      </c>
      <c r="C47" s="155">
        <f>SUM(Table14[Amount])</f>
        <v>0</v>
      </c>
      <c r="D47" s="114"/>
      <c r="E47" s="114"/>
      <c r="F47" s="114"/>
      <c r="G47" s="114"/>
      <c r="H47" s="114"/>
      <c r="J47" s="14"/>
      <c r="K47" s="16"/>
    </row>
    <row r="48" spans="1:15" ht="15.75" x14ac:dyDescent="0.25">
      <c r="A48" s="118"/>
      <c r="B48" s="154" t="s">
        <v>189</v>
      </c>
      <c r="C48" s="156" t="s">
        <v>184</v>
      </c>
      <c r="D48" s="114"/>
      <c r="E48" s="114"/>
      <c r="F48" s="114"/>
      <c r="G48" s="114"/>
      <c r="H48" s="114"/>
      <c r="J48" s="14"/>
      <c r="K48" s="16"/>
    </row>
    <row r="49" spans="1:11" ht="15.75" x14ac:dyDescent="0.25">
      <c r="A49" s="118"/>
      <c r="B49" s="26" t="s">
        <v>190</v>
      </c>
      <c r="C49" s="25"/>
      <c r="D49" s="114"/>
      <c r="E49" s="114"/>
      <c r="F49" s="114"/>
      <c r="G49" s="114"/>
      <c r="H49" s="114"/>
      <c r="J49" s="14"/>
      <c r="K49" s="16"/>
    </row>
    <row r="50" spans="1:11" ht="15.75" x14ac:dyDescent="0.25">
      <c r="A50" s="118"/>
      <c r="B50" s="26" t="s">
        <v>191</v>
      </c>
      <c r="C50" s="25"/>
      <c r="D50" s="114"/>
      <c r="E50" s="114"/>
      <c r="F50" s="114"/>
      <c r="G50" s="114"/>
      <c r="H50" s="114"/>
      <c r="I50" s="27"/>
      <c r="J50" s="14"/>
      <c r="K50" s="28"/>
    </row>
    <row r="51" spans="1:11" ht="15.75" x14ac:dyDescent="0.25">
      <c r="A51" s="118"/>
      <c r="B51" s="26" t="s">
        <v>192</v>
      </c>
      <c r="C51" s="25"/>
      <c r="D51" s="114"/>
      <c r="E51" s="114"/>
      <c r="F51" s="114"/>
      <c r="G51" s="114"/>
      <c r="H51" s="114"/>
      <c r="I51" s="29"/>
      <c r="J51" s="14"/>
      <c r="K51" s="16"/>
    </row>
    <row r="52" spans="1:11" ht="15.75" x14ac:dyDescent="0.25">
      <c r="A52" s="118"/>
      <c r="B52" s="26" t="s">
        <v>193</v>
      </c>
      <c r="C52" s="25"/>
      <c r="D52" s="114"/>
      <c r="E52" s="114"/>
      <c r="F52" s="114"/>
      <c r="G52" s="114"/>
      <c r="H52" s="114"/>
      <c r="I52" s="29"/>
      <c r="J52" s="14"/>
      <c r="K52" s="16"/>
    </row>
    <row r="53" spans="1:11" ht="15.75" x14ac:dyDescent="0.25">
      <c r="A53" s="118"/>
      <c r="B53" s="26" t="s">
        <v>194</v>
      </c>
      <c r="C53" s="25"/>
      <c r="D53" s="114"/>
      <c r="E53" s="114"/>
      <c r="F53" s="114"/>
      <c r="G53" s="114"/>
      <c r="H53" s="114"/>
      <c r="I53" s="29"/>
      <c r="J53" s="14"/>
      <c r="K53" s="16"/>
    </row>
    <row r="54" spans="1:11" ht="15.75" x14ac:dyDescent="0.25">
      <c r="A54" s="118"/>
      <c r="B54" s="26" t="s">
        <v>195</v>
      </c>
      <c r="C54" s="25"/>
      <c r="D54" s="114"/>
      <c r="E54" s="114"/>
      <c r="F54" s="114"/>
      <c r="G54" s="114"/>
      <c r="H54" s="114"/>
      <c r="J54" s="14"/>
      <c r="K54" s="16"/>
    </row>
    <row r="55" spans="1:11" ht="15.75" x14ac:dyDescent="0.25">
      <c r="A55" s="118"/>
      <c r="B55" s="30" t="s">
        <v>196</v>
      </c>
      <c r="C55" s="31"/>
      <c r="D55" s="114"/>
      <c r="E55" s="114"/>
      <c r="F55" s="114"/>
      <c r="G55" s="114"/>
      <c r="H55" s="114"/>
      <c r="J55" s="14"/>
      <c r="K55" s="16"/>
    </row>
    <row r="56" spans="1:11" ht="15.75" x14ac:dyDescent="0.25">
      <c r="A56" s="118"/>
      <c r="B56" s="116"/>
      <c r="C56" s="127"/>
      <c r="D56" s="114"/>
      <c r="E56" s="114"/>
      <c r="F56" s="114"/>
      <c r="G56" s="114"/>
      <c r="H56" s="114"/>
      <c r="J56" s="14"/>
      <c r="K56" s="16"/>
    </row>
    <row r="57" spans="1:11" ht="15.75" x14ac:dyDescent="0.25">
      <c r="A57" s="118"/>
      <c r="B57" s="128"/>
      <c r="C57" s="129"/>
      <c r="D57" s="129"/>
      <c r="E57" s="129"/>
      <c r="F57" s="129"/>
      <c r="G57" s="114"/>
      <c r="H57" s="114"/>
      <c r="J57" s="13"/>
      <c r="K57" s="16"/>
    </row>
    <row r="58" spans="1:11" ht="15.75" x14ac:dyDescent="0.25">
      <c r="A58" s="118"/>
      <c r="B58" s="130"/>
      <c r="C58" s="173"/>
      <c r="D58" s="173"/>
      <c r="E58" s="174"/>
      <c r="F58" s="173"/>
      <c r="G58" s="114"/>
      <c r="H58" s="114"/>
      <c r="J58" s="13"/>
      <c r="K58" s="16"/>
    </row>
  </sheetData>
  <sheetProtection sheet="1" objects="1" scenarios="1" selectLockedCells="1"/>
  <mergeCells count="6">
    <mergeCell ref="A10:G10"/>
    <mergeCell ref="C23:G23"/>
    <mergeCell ref="A25:G25"/>
    <mergeCell ref="D39:H39"/>
    <mergeCell ref="I27:O27"/>
    <mergeCell ref="I28:O38"/>
  </mergeCells>
  <pageMargins left="0.70866141732283472" right="0.70866141732283472" top="0.74803149606299213" bottom="0.74803149606299213" header="0.31496062992125984" footer="0.31496062992125984"/>
  <pageSetup paperSize="8" scale="65" orientation="landscape" cellComments="asDisplayed"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E6" sqref="E6"/>
    </sheetView>
  </sheetViews>
  <sheetFormatPr defaultColWidth="8.85546875" defaultRowHeight="12.75" x14ac:dyDescent="0.2"/>
  <cols>
    <col min="1" max="1" width="15.42578125" style="32" customWidth="1"/>
    <col min="2" max="2" width="0.85546875" style="42" customWidth="1"/>
    <col min="3" max="3" width="16.5703125" style="32" customWidth="1"/>
    <col min="4" max="4" width="0.85546875" style="42" customWidth="1"/>
    <col min="5" max="5" width="17.28515625" style="32" customWidth="1"/>
    <col min="6" max="6" width="0.85546875" style="42" customWidth="1"/>
    <col min="7" max="7" width="44.42578125" style="41" customWidth="1"/>
    <col min="8" max="8" width="0.85546875" style="42" customWidth="1"/>
    <col min="9" max="9" width="16.7109375" style="32" customWidth="1"/>
    <col min="10" max="16384" width="8.85546875" style="32"/>
  </cols>
  <sheetData>
    <row r="1" spans="1:9" s="47" customFormat="1" ht="25.5" x14ac:dyDescent="0.2">
      <c r="A1" s="48" t="s">
        <v>41</v>
      </c>
      <c r="B1" s="49"/>
      <c r="C1" s="48" t="s">
        <v>54</v>
      </c>
      <c r="D1" s="49"/>
      <c r="E1" s="48" t="s">
        <v>61</v>
      </c>
      <c r="F1" s="49"/>
      <c r="G1" s="50" t="s">
        <v>88</v>
      </c>
      <c r="H1" s="49"/>
      <c r="I1" s="48" t="s">
        <v>95</v>
      </c>
    </row>
    <row r="2" spans="1:9" x14ac:dyDescent="0.2">
      <c r="A2" s="44" t="s">
        <v>197</v>
      </c>
      <c r="B2" s="45"/>
      <c r="C2" s="40" t="s">
        <v>109</v>
      </c>
      <c r="D2" s="46"/>
      <c r="E2" s="40" t="s">
        <v>198</v>
      </c>
      <c r="F2" s="46"/>
      <c r="G2" s="41" t="s">
        <v>199</v>
      </c>
      <c r="H2" s="46"/>
      <c r="I2" s="40" t="s">
        <v>200</v>
      </c>
    </row>
    <row r="3" spans="1:9" x14ac:dyDescent="0.2">
      <c r="A3" s="44" t="s">
        <v>201</v>
      </c>
      <c r="B3" s="45"/>
      <c r="C3" s="40" t="s">
        <v>110</v>
      </c>
      <c r="D3" s="46"/>
      <c r="E3" s="40" t="s">
        <v>202</v>
      </c>
      <c r="F3" s="46"/>
      <c r="G3" s="41" t="s">
        <v>203</v>
      </c>
      <c r="H3" s="46"/>
      <c r="I3" s="40" t="s">
        <v>114</v>
      </c>
    </row>
    <row r="4" spans="1:9" x14ac:dyDescent="0.2">
      <c r="A4" s="44" t="s">
        <v>204</v>
      </c>
      <c r="B4" s="45"/>
      <c r="C4" s="40" t="s">
        <v>205</v>
      </c>
      <c r="D4" s="46"/>
      <c r="E4" s="44" t="s">
        <v>206</v>
      </c>
      <c r="F4" s="43"/>
      <c r="G4" s="41" t="s">
        <v>207</v>
      </c>
      <c r="H4" s="46"/>
      <c r="I4" s="40" t="s">
        <v>208</v>
      </c>
    </row>
    <row r="5" spans="1:9" x14ac:dyDescent="0.2">
      <c r="A5" s="44" t="s">
        <v>209</v>
      </c>
      <c r="B5" s="45"/>
      <c r="C5" s="40" t="s">
        <v>116</v>
      </c>
      <c r="D5" s="46"/>
      <c r="E5" s="44" t="s">
        <v>210</v>
      </c>
      <c r="F5" s="43"/>
      <c r="G5" s="41" t="s">
        <v>211</v>
      </c>
      <c r="H5" s="46"/>
      <c r="I5" s="40" t="s">
        <v>118</v>
      </c>
    </row>
    <row r="6" spans="1:9" ht="38.25" x14ac:dyDescent="0.2">
      <c r="A6" s="44" t="s">
        <v>115</v>
      </c>
      <c r="B6" s="45"/>
      <c r="C6" s="40" t="s">
        <v>117</v>
      </c>
      <c r="D6" s="46"/>
      <c r="E6" s="44" t="s">
        <v>212</v>
      </c>
      <c r="F6" s="43"/>
      <c r="G6" s="41" t="s">
        <v>120</v>
      </c>
      <c r="H6" s="46"/>
      <c r="I6" s="40" t="s">
        <v>213</v>
      </c>
    </row>
    <row r="7" spans="1:9" ht="25.5" x14ac:dyDescent="0.2">
      <c r="A7" s="44" t="s">
        <v>214</v>
      </c>
      <c r="B7" s="45"/>
      <c r="C7" s="40"/>
      <c r="D7" s="46"/>
      <c r="E7" s="44" t="s">
        <v>111</v>
      </c>
      <c r="F7" s="43"/>
      <c r="G7" s="41" t="s">
        <v>215</v>
      </c>
      <c r="H7" s="46"/>
      <c r="I7" s="40" t="s">
        <v>216</v>
      </c>
    </row>
    <row r="8" spans="1:9" x14ac:dyDescent="0.2">
      <c r="A8" s="32" t="s">
        <v>217</v>
      </c>
      <c r="B8" s="45"/>
      <c r="C8" s="40"/>
      <c r="D8" s="46"/>
      <c r="E8" s="44" t="s">
        <v>218</v>
      </c>
      <c r="F8" s="43"/>
      <c r="G8" s="41" t="s">
        <v>219</v>
      </c>
      <c r="H8" s="46"/>
      <c r="I8" s="40" t="s">
        <v>220</v>
      </c>
    </row>
    <row r="9" spans="1:9" ht="25.5" x14ac:dyDescent="0.2">
      <c r="A9" s="44" t="s">
        <v>221</v>
      </c>
      <c r="B9" s="45"/>
      <c r="C9" s="40"/>
      <c r="D9" s="46"/>
      <c r="E9" s="44" t="s">
        <v>222</v>
      </c>
      <c r="F9" s="43"/>
      <c r="G9" s="41" t="s">
        <v>223</v>
      </c>
      <c r="I9" s="40" t="s">
        <v>224</v>
      </c>
    </row>
    <row r="10" spans="1:9" x14ac:dyDescent="0.2">
      <c r="A10" s="32" t="s">
        <v>225</v>
      </c>
      <c r="B10" s="45"/>
      <c r="E10" s="44" t="s">
        <v>119</v>
      </c>
      <c r="F10" s="43"/>
      <c r="G10" s="41" t="s">
        <v>226</v>
      </c>
      <c r="I10" s="40" t="s">
        <v>227</v>
      </c>
    </row>
    <row r="11" spans="1:9" ht="25.5" x14ac:dyDescent="0.2">
      <c r="A11" s="44" t="s">
        <v>228</v>
      </c>
      <c r="B11" s="45"/>
      <c r="E11" s="44" t="s">
        <v>229</v>
      </c>
      <c r="F11" s="43"/>
      <c r="G11" s="41" t="s">
        <v>113</v>
      </c>
      <c r="I11" s="40" t="s">
        <v>230</v>
      </c>
    </row>
    <row r="12" spans="1:9" ht="25.5" x14ac:dyDescent="0.2">
      <c r="A12" s="44" t="s">
        <v>231</v>
      </c>
      <c r="B12" s="45"/>
      <c r="E12" s="44" t="s">
        <v>232</v>
      </c>
      <c r="F12" s="43"/>
      <c r="G12" s="41" t="s">
        <v>233</v>
      </c>
      <c r="I12" s="32" t="s">
        <v>117</v>
      </c>
    </row>
    <row r="13" spans="1:9" ht="25.5" x14ac:dyDescent="0.2">
      <c r="A13" s="44" t="s">
        <v>234</v>
      </c>
      <c r="B13" s="45"/>
      <c r="E13" s="44" t="s">
        <v>112</v>
      </c>
      <c r="F13" s="43"/>
      <c r="G13" s="41" t="s">
        <v>235</v>
      </c>
    </row>
    <row r="14" spans="1:9" ht="25.5" x14ac:dyDescent="0.2">
      <c r="A14" s="44" t="s">
        <v>236</v>
      </c>
      <c r="B14" s="43"/>
      <c r="E14" s="44" t="s">
        <v>237</v>
      </c>
      <c r="F14" s="43"/>
      <c r="G14" s="41" t="s">
        <v>238</v>
      </c>
    </row>
    <row r="15" spans="1:9" x14ac:dyDescent="0.2">
      <c r="A15" s="44" t="s">
        <v>239</v>
      </c>
      <c r="B15" s="43"/>
      <c r="E15" s="44" t="s">
        <v>240</v>
      </c>
      <c r="F15" s="43"/>
      <c r="G15" s="41" t="s">
        <v>241</v>
      </c>
    </row>
    <row r="16" spans="1:9" ht="25.5" x14ac:dyDescent="0.2">
      <c r="A16" s="44" t="s">
        <v>242</v>
      </c>
      <c r="E16" s="44" t="s">
        <v>243</v>
      </c>
      <c r="G16" s="41" t="s">
        <v>244</v>
      </c>
    </row>
    <row r="17" spans="1:7" x14ac:dyDescent="0.2">
      <c r="A17" s="44" t="s">
        <v>245</v>
      </c>
      <c r="E17" s="44" t="s">
        <v>246</v>
      </c>
      <c r="G17" s="41" t="s">
        <v>117</v>
      </c>
    </row>
    <row r="18" spans="1:7" x14ac:dyDescent="0.2">
      <c r="A18" s="44" t="s">
        <v>247</v>
      </c>
      <c r="E18" s="32" t="s">
        <v>117</v>
      </c>
    </row>
    <row r="19" spans="1:7" x14ac:dyDescent="0.2">
      <c r="A19" s="32" t="s">
        <v>117</v>
      </c>
      <c r="E19" s="32" t="s">
        <v>244</v>
      </c>
    </row>
  </sheetData>
  <sortState ref="G2:G19">
    <sortCondition ref="G2"/>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A226A040E00C4E90BE5E5737AD5E6C" ma:contentTypeVersion="10" ma:contentTypeDescription="Create a new document." ma:contentTypeScope="" ma:versionID="7796c535c87b512d6bdd896a2c194445">
  <xsd:schema xmlns:xsd="http://www.w3.org/2001/XMLSchema" xmlns:xs="http://www.w3.org/2001/XMLSchema" xmlns:p="http://schemas.microsoft.com/office/2006/metadata/properties" xmlns:ns3="456bc5b9-f3f9-4835-8762-d8f69857cfed" xmlns:ns4="c3d3051b-b522-414c-84b1-46026b2e8c56" targetNamespace="http://schemas.microsoft.com/office/2006/metadata/properties" ma:root="true" ma:fieldsID="d6f837a8944d6624a69fac54d821ed41" ns3:_="" ns4:_="">
    <xsd:import namespace="456bc5b9-f3f9-4835-8762-d8f69857cfed"/>
    <xsd:import namespace="c3d3051b-b522-414c-84b1-46026b2e8c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EventHashCode" minOccurs="0"/>
                <xsd:element ref="ns3:MediaServiceGenerationTim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6bc5b9-f3f9-4835-8762-d8f69857cf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d3051b-b522-414c-84b1-46026b2e8c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99C513-46A2-4850-BA62-F336A1F492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6bc5b9-f3f9-4835-8762-d8f69857cfed"/>
    <ds:schemaRef ds:uri="c3d3051b-b522-414c-84b1-46026b2e8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9C04D2-825E-41E5-B57E-773435E3A024}">
  <ds:schemaRefs>
    <ds:schemaRef ds:uri="http://schemas.microsoft.com/sharepoint/v3/contenttype/forms"/>
  </ds:schemaRefs>
</ds:datastoreItem>
</file>

<file path=customXml/itemProps3.xml><?xml version="1.0" encoding="utf-8"?>
<ds:datastoreItem xmlns:ds="http://schemas.openxmlformats.org/officeDocument/2006/customXml" ds:itemID="{68D6DCC0-04EB-45CF-9CCF-4734B554EE64}">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c3d3051b-b522-414c-84b1-46026b2e8c56"/>
    <ds:schemaRef ds:uri="http://purl.org/dc/dcmitype/"/>
    <ds:schemaRef ds:uri="http://schemas.microsoft.com/office/infopath/2007/PartnerControls"/>
    <ds:schemaRef ds:uri="456bc5b9-f3f9-4835-8762-d8f69857cfe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definitions</vt:lpstr>
      <vt:lpstr>Jisc APC template v5</vt:lpstr>
      <vt:lpstr>Discounts, memberships &amp; pre-pa</vt:lpstr>
      <vt:lpstr>RCUK compliance summary</vt:lpstr>
      <vt:lpstr>Constrained values</vt:lpstr>
      <vt:lpstr>'Jisc APC template v5'!Print_Area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Shamash</dc:creator>
  <cp:keywords/>
  <dc:description/>
  <cp:lastModifiedBy>Ramage, Lindsay</cp:lastModifiedBy>
  <cp:revision/>
  <dcterms:created xsi:type="dcterms:W3CDTF">2016-08-09T14:04:46Z</dcterms:created>
  <dcterms:modified xsi:type="dcterms:W3CDTF">2020-07-24T09:04:59Z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0x010100E5A226A040E00C4E90BE5E5737AD5E6C</vt:lpwstr>
  </property>
  <property fmtid="{D5CDD505-2E9C-101B-9397-08002B2CF9AE}" pid="3" name="IsMyDocuments">
    <vt:bool>true</vt:bool>
  </property>
  <property fmtid="{D5CDD505-2E9C-101B-9397-08002B2CF9AE}" pid="4" name="AuthorIds_UIVersion_512">
    <vt:lpwstr>25</vt:lpwstr>
  </property>
  <property fmtid="{D5CDD505-2E9C-101B-9397-08002B2CF9AE}" pid="5" name="DocOriginBU">
    <vt:lpwstr/>
  </property>
  <property fmtid="{D5CDD505-2E9C-101B-9397-08002B2CF9AE}" pid="6" name="SecurityClassification">
    <vt:lpwstr/>
  </property>
  <property fmtid="{D5CDD505-2E9C-101B-9397-08002B2CF9AE}" pid="7" name="DocumentType">
    <vt:lpwstr/>
  </property>
  <property fmtid="{D5CDD505-2E9C-101B-9397-08002B2CF9AE}" pid="8" name="_dlc_DocIdItemGuid">
    <vt:lpwstr>7cfe49cb-9b47-458c-af53-3e81399c483a</vt:lpwstr>
  </property>
</Properties>
</file>