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S:\RIO\Research Information Management\OA, OS and repository\JISC OA reporting\Jisc_UKRI APC 2017_8\"/>
    </mc:Choice>
  </mc:AlternateContent>
  <xr:revisionPtr revIDLastSave="0" documentId="13_ncr:1_{18F3F39D-FA0E-4D67-B8A0-56393C05E849}" xr6:coauthVersionLast="47" xr6:coauthVersionMax="47" xr10:uidLastSave="{00000000-0000-0000-0000-000000000000}"/>
  <bookViews>
    <workbookView xWindow="28680" yWindow="-120" windowWidth="29040" windowHeight="15840" tabRatio="696" activeTab="4" xr2:uid="{00000000-000D-0000-FFFF-FFFF00000000}"/>
  </bookViews>
  <sheets>
    <sheet name="introduction" sheetId="8" r:id="rId1"/>
    <sheet name="definitions" sheetId="11" r:id="rId2"/>
    <sheet name="Jisc APC template v4" sheetId="25" r:id="rId3"/>
    <sheet name="Discounts, memberships &amp; pre-pa" sheetId="23" r:id="rId4"/>
    <sheet name="RCUK compliance summary" sheetId="21" r:id="rId5"/>
    <sheet name="Constrained values" sheetId="24" state="hidden" r:id="rId6"/>
  </sheets>
  <externalReferences>
    <externalReference r:id="rId7"/>
  </externalReferences>
  <definedNames>
    <definedName name="_xlnm.Print_Area" localSheetId="2">'Jisc APC template v4'!$A$3:$AB$22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E28" i="21"/>
  <c r="G28" i="21" s="1"/>
  <c r="C29" i="21" s="1"/>
  <c r="E29" i="21" s="1"/>
  <c r="G29" i="21" s="1"/>
  <c r="C30" i="21" s="1"/>
  <c r="E30" i="21" s="1"/>
  <c r="G30" i="21" s="1"/>
  <c r="C31" i="21" s="1"/>
  <c r="E31" i="21" s="1"/>
  <c r="G31" i="21" s="1"/>
  <c r="C32" i="21" s="1"/>
  <c r="E32" i="21" s="1"/>
  <c r="G32" i="21" s="1"/>
  <c r="C33" i="21" s="1"/>
  <c r="E33" i="21" s="1"/>
  <c r="G33" i="21" s="1"/>
  <c r="A7" i="23" l="1" a="1"/>
  <c r="A7" i="23" s="1"/>
  <c r="E7" i="23" s="1"/>
  <c r="G6" i="23"/>
  <c r="I6" i="23" s="1"/>
  <c r="E6" i="23"/>
  <c r="F6" i="23"/>
  <c r="K6" i="23" s="1"/>
  <c r="C43" i="21"/>
  <c r="C41" i="21"/>
  <c r="C20" i="21"/>
  <c r="C15" i="21"/>
  <c r="F7" i="23" l="1"/>
  <c r="K7" i="23" s="1"/>
  <c r="A8" i="23" a="1"/>
  <c r="A8" i="23" s="1"/>
  <c r="G8" i="23" s="1"/>
  <c r="I8" i="23" s="1"/>
  <c r="H7" i="23"/>
  <c r="J7" i="23" s="1"/>
  <c r="G7" i="23"/>
  <c r="I7" i="23" s="1"/>
  <c r="C36" i="21"/>
  <c r="E8" i="23" l="1"/>
  <c r="H8" i="23"/>
  <c r="J8" i="23" s="1"/>
  <c r="F8" i="23"/>
  <c r="K8" i="23" s="1"/>
  <c r="A9" i="23" a="1"/>
  <c r="A9" i="23" s="1"/>
  <c r="E9" i="23" s="1"/>
  <c r="F9" i="23" l="1"/>
  <c r="K9" i="23" s="1"/>
  <c r="H9" i="23"/>
  <c r="J9" i="23" s="1"/>
  <c r="A10" i="23" a="1"/>
  <c r="A10" i="23" s="1"/>
  <c r="A11" i="23" s="1" a="1"/>
  <c r="A11" i="23" s="1"/>
  <c r="G9" i="23"/>
  <c r="I9" i="23" s="1"/>
  <c r="E10" i="23" l="1"/>
  <c r="F10" i="23"/>
  <c r="K10" i="23" s="1"/>
  <c r="G10" i="23"/>
  <c r="I10" i="23" s="1"/>
  <c r="H10" i="23"/>
  <c r="J10" i="23" s="1"/>
  <c r="A12" i="23" a="1"/>
  <c r="A12" i="23" s="1"/>
  <c r="G12" i="23" s="1"/>
  <c r="I12" i="23" s="1"/>
  <c r="G11" i="23"/>
  <c r="I11" i="23" s="1"/>
  <c r="E11" i="23"/>
  <c r="F11" i="23"/>
  <c r="K11" i="23" s="1"/>
  <c r="H11" i="23"/>
  <c r="J11" i="23" s="1"/>
  <c r="H12" i="23" l="1"/>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RCUK Guidance</author>
  </authors>
  <commentList>
    <comment ref="A4" authorId="0" shapeId="0" xr:uid="{00000000-0006-0000-0200-00000100000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xr:uid="{00000000-0006-0000-0200-000002000000}">
      <text>
        <r>
          <rPr>
            <b/>
            <sz val="9"/>
            <color indexed="81"/>
            <rFont val="Tahoma"/>
            <family val="2"/>
          </rPr>
          <t>Guidance:</t>
        </r>
        <r>
          <rPr>
            <sz val="9"/>
            <color indexed="81"/>
            <rFont val="Tahoma"/>
            <family val="2"/>
          </rPr>
          <t xml:space="preserve">
PubMed unique identifier.</t>
        </r>
      </text>
    </comment>
    <comment ref="C4" authorId="0" shapeId="0" xr:uid="{00000000-0006-0000-0200-000003000000}">
      <text>
        <r>
          <rPr>
            <b/>
            <sz val="9"/>
            <color indexed="81"/>
            <rFont val="Tahoma"/>
            <family val="2"/>
          </rPr>
          <t>Guidance:</t>
        </r>
        <r>
          <rPr>
            <sz val="9"/>
            <color indexed="81"/>
            <rFont val="Tahoma"/>
            <family val="2"/>
          </rPr>
          <t xml:space="preserve">
The Digital Object Identifier.</t>
        </r>
      </text>
    </comment>
    <comment ref="D4" authorId="0" shapeId="0" xr:uid="{00000000-0006-0000-0200-00000400000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xr:uid="{00000000-0006-0000-0200-00000500000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xr:uid="{00000000-0006-0000-0200-00000600000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xr:uid="{00000000-0006-0000-0200-00000700000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xr:uid="{00000000-0006-0000-0200-00000800000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xr:uid="{00000000-0006-0000-0200-00000900000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xr:uid="{00000000-0006-0000-0200-00000A00000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xr:uid="{00000000-0006-0000-0200-00000B00000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xr:uid="{00000000-0006-0000-0200-00000C00000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xr:uid="{00000000-0006-0000-0200-00000D00000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xr:uid="{00000000-0006-0000-0200-00000E00000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xr:uid="{00000000-0006-0000-0200-00000F00000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xr:uid="{00000000-0006-0000-0200-000010000000}">
      <text>
        <r>
          <rPr>
            <b/>
            <sz val="9"/>
            <color indexed="81"/>
            <rFont val="Tahoma"/>
            <family val="2"/>
          </rPr>
          <t>Guidance:</t>
        </r>
        <r>
          <rPr>
            <sz val="9"/>
            <color indexed="81"/>
            <rFont val="Tahoma"/>
            <family val="2"/>
          </rPr>
          <t xml:space="preserve">
Grant ID for second funder (column O).</t>
        </r>
      </text>
    </comment>
    <comment ref="Q4" authorId="0" shapeId="0" xr:uid="{00000000-0006-0000-0200-00001100000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xr:uid="{00000000-0006-0000-0200-000012000000}">
      <text>
        <r>
          <rPr>
            <b/>
            <sz val="9"/>
            <color indexed="81"/>
            <rFont val="Tahoma"/>
            <family val="2"/>
          </rPr>
          <t>Guidance:</t>
        </r>
        <r>
          <rPr>
            <sz val="9"/>
            <color indexed="81"/>
            <rFont val="Tahoma"/>
            <family val="2"/>
          </rPr>
          <t xml:space="preserve">
Grant ID for third funder (column Q).</t>
        </r>
      </text>
    </comment>
    <comment ref="S4" authorId="0" shapeId="0" xr:uid="{00000000-0006-0000-0200-00001300000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xr:uid="{00000000-0006-0000-0200-00001400000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xr:uid="{00000000-0006-0000-0200-000015000000}">
      <text>
        <r>
          <rPr>
            <b/>
            <sz val="9"/>
            <color indexed="81"/>
            <rFont val="Tahoma"/>
            <family val="2"/>
          </rPr>
          <t>Guidance:</t>
        </r>
        <r>
          <rPr>
            <sz val="9"/>
            <color indexed="81"/>
            <rFont val="Tahoma"/>
            <family val="2"/>
          </rPr>
          <t xml:space="preserve">
Currency that the APC was originally paid in e.g. GBP, USD, EUR.</t>
        </r>
      </text>
    </comment>
    <comment ref="V4" authorId="0" shapeId="0" xr:uid="{00000000-0006-0000-0200-00001600000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xr:uid="{00000000-0006-0000-0200-00001700000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xr:uid="{00000000-0006-0000-0200-00001800000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0" shapeId="0" xr:uid="{00000000-0006-0000-0200-000019000000}">
      <text>
        <r>
          <rPr>
            <b/>
            <sz val="9"/>
            <color indexed="81"/>
            <rFont val="Tahoma"/>
            <family val="2"/>
          </rPr>
          <t>Guidance:</t>
        </r>
        <r>
          <rPr>
            <sz val="9"/>
            <color indexed="81"/>
            <rFont val="Tahoma"/>
            <family val="2"/>
          </rPr>
          <t xml:space="preserve">
Mandatory only for publications funded by COAF.</t>
        </r>
      </text>
    </comment>
    <comment ref="Z4" authorId="0" shapeId="0" xr:uid="{00000000-0006-0000-0200-00001A000000}">
      <text>
        <r>
          <rPr>
            <b/>
            <sz val="9"/>
            <color indexed="81"/>
            <rFont val="Tahoma"/>
            <family val="2"/>
          </rPr>
          <t>Guidance:</t>
        </r>
        <r>
          <rPr>
            <sz val="9"/>
            <color indexed="81"/>
            <rFont val="Tahoma"/>
            <family val="2"/>
          </rPr>
          <t xml:space="preserve">
Mandatory only for publications funded by RCUK.</t>
        </r>
      </text>
    </comment>
    <comment ref="AA4" authorId="0" shapeId="0" xr:uid="{00000000-0006-0000-0200-00001B00000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B4" authorId="0" shapeId="0" xr:uid="{00000000-0006-0000-0200-00001C00000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sharedStrings.xml><?xml version="1.0" encoding="utf-8"?>
<sst xmlns="http://schemas.openxmlformats.org/spreadsheetml/2006/main" count="438" uniqueCount="323">
  <si>
    <t>This spreadsheet and all data contained within it are published under a Creative Commons CC0 license.</t>
  </si>
  <si>
    <t>Internal institutional data</t>
  </si>
  <si>
    <t>Bibliographic data</t>
  </si>
  <si>
    <t>PubMed ID</t>
  </si>
  <si>
    <t>DOI</t>
  </si>
  <si>
    <t>Publisher</t>
  </si>
  <si>
    <t>Journal</t>
  </si>
  <si>
    <t>ISSN</t>
  </si>
  <si>
    <t>Type of publication</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</si>
  <si>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</si>
  <si>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</si>
  <si>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</si>
  <si>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</si>
  <si>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</si>
  <si>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</si>
  <si>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</si>
  <si>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</si>
  <si>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</si>
  <si>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</si>
  <si>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</si>
  <si>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</si>
  <si>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</si>
  <si>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</si>
  <si>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</si>
  <si>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</si>
  <si>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Amount of APC charged to COAF grant (include VAT if charged)</t>
  </si>
  <si>
    <t>License data</t>
  </si>
  <si>
    <t>Notes</t>
  </si>
  <si>
    <t>APC paid (£) including VAT if charged</t>
  </si>
  <si>
    <t>Licence</t>
  </si>
  <si>
    <t>RCUK</t>
  </si>
  <si>
    <t>COAF</t>
  </si>
  <si>
    <t>NERC</t>
  </si>
  <si>
    <t>British Heart Foundation</t>
  </si>
  <si>
    <t>None</t>
  </si>
  <si>
    <t>Conference Paper/Proceeding/Abstract</t>
  </si>
  <si>
    <t>Institutional</t>
  </si>
  <si>
    <t>Publisher failed to apply correct license.</t>
  </si>
  <si>
    <t>Wellcome Trust</t>
  </si>
  <si>
    <t>Select from drop-down list. State the source of funding to pay the APC: RCUK, COAF, Institutional, or Other. Explain any complications in the 'Notes' field. If there is more than one funder of the APC, state these in the following two columns.</t>
  </si>
  <si>
    <t>CC BY</t>
  </si>
  <si>
    <t>CC BY-NC</t>
  </si>
  <si>
    <t>APC paid (actual currency) excluding VAT</t>
  </si>
  <si>
    <t>Additional publication costs (£)</t>
  </si>
  <si>
    <t>To the extent possible under law, Jisc and the higher education institution completing this template have waived all copyright and related or neighboring rights to this work.</t>
  </si>
  <si>
    <t>Grant ID (1)</t>
  </si>
  <si>
    <t>Grant ID (2)</t>
  </si>
  <si>
    <t>Grant ID (3)</t>
  </si>
  <si>
    <t>Amount of APC charged to RCUK OA fund (include VAT if charged)</t>
  </si>
  <si>
    <t xml:space="preserve"> </t>
  </si>
  <si>
    <t>rioxxterms:version_of_record</t>
  </si>
  <si>
    <t>dc:publisher</t>
  </si>
  <si>
    <t>dc:title</t>
  </si>
  <si>
    <t>rioxxterms:publication_date</t>
  </si>
  <si>
    <t>rioxxterms:project</t>
  </si>
  <si>
    <t>ali:license_ref</t>
  </si>
  <si>
    <t>dc:source</t>
  </si>
  <si>
    <t>The Digital Object Identifier.</t>
  </si>
  <si>
    <t>Select from drop-down list. Specify the licence the article has been published under.</t>
  </si>
  <si>
    <t>The total of any additional costs charged by the publisher e.g. page and colour charges. This does not include transaction fees such as bank charges. Use the 'Notes' field for details.</t>
  </si>
  <si>
    <t>The funder of the research. Complete if there is more than one funder.</t>
  </si>
  <si>
    <t>The funder of the research. Complete if there are more than two funders.</t>
  </si>
  <si>
    <t>Compliance based on actual publications data</t>
  </si>
  <si>
    <t>Number</t>
  </si>
  <si>
    <t>Total publications arising from research council funding</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</si>
  <si>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</si>
  <si>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</si>
  <si>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</si>
  <si>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</si>
  <si>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</si>
  <si>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</si>
  <si>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</si>
  <si>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</si>
  <si>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</si>
  <si>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</si>
  <si>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</si>
  <si>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</si>
  <si>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</si>
  <si>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</si>
  <si>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OA operations/APC processing</t>
  </si>
  <si>
    <t>Amount</t>
  </si>
  <si>
    <t>Staff costs</t>
  </si>
  <si>
    <t>Non-staff costs</t>
  </si>
  <si>
    <t>Total OA operations/APC processing</t>
  </si>
  <si>
    <t>Other - details-1</t>
  </si>
  <si>
    <t>Other - details-2</t>
  </si>
  <si>
    <t>Total of non-publisher spend</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</si>
  <si>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</si>
  <si>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</si>
  <si>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</si>
  <si>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</si>
  <si>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</si>
  <si>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Provide short statement on how implementation of RCUK OA policy is progressing.</t>
  </si>
  <si>
    <t>Compliance summary - no data</t>
  </si>
  <si>
    <t>https://www.jisc-collections.ac.uk/Jisc-Monitor/APC-data-collection/Jisc-APC-template-FAQ/</t>
  </si>
  <si>
    <t>Equivalent RIOXX field</t>
  </si>
  <si>
    <t>Equivalent CASRAI field</t>
  </si>
  <si>
    <t>Free text field. This can include notes which clarify things for internal institutional purposes as well as notes to explain any context needed for external viewers.</t>
  </si>
  <si>
    <t>Definitions of metadata fields</t>
  </si>
  <si>
    <t>A</t>
  </si>
  <si>
    <t>B</t>
  </si>
  <si>
    <t>C</t>
  </si>
  <si>
    <t>D</t>
  </si>
  <si>
    <t>E</t>
  </si>
  <si>
    <t>http://dictionary.casrai.org/Internal_OA_Cost_Application/External_Notes</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</si>
  <si>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</si>
  <si>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</si>
  <si>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</si>
  <si>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</si>
  <si>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</si>
  <si>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</si>
  <si>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</si>
  <si>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http://dictionary.casrai.org/APC_Payment/Date</t>
  </si>
  <si>
    <t>http://dictionary.casrai.org/APC_Payment/Currency</t>
  </si>
  <si>
    <t>http://dictionary.casrai.org/APC_Payment/Amount_Paid</t>
  </si>
  <si>
    <t>http://dictionary.casrai.org/APC_Payment/Source_Fund(s)</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</si>
  <si>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</si>
  <si>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Other - details-7</t>
  </si>
  <si>
    <t>Other - details-6</t>
  </si>
  <si>
    <t>Other - details-5</t>
  </si>
  <si>
    <t>Other - details-4</t>
  </si>
  <si>
    <t>Other - details-3</t>
  </si>
  <si>
    <t xml:space="preserve">Other OA costs     </t>
  </si>
  <si>
    <t>Sum of 'Other - details' below</t>
  </si>
  <si>
    <t>E   Comments</t>
  </si>
  <si>
    <t>Summary information on open access spend</t>
  </si>
  <si>
    <r>
      <rPr>
        <b/>
        <sz val="11"/>
        <rFont val="Calibri"/>
        <family val="2"/>
        <scheme val="minor"/>
      </rPr>
      <t xml:space="preserve">Actual </t>
    </r>
    <r>
      <rPr>
        <sz val="11"/>
        <rFont val="Calibri"/>
        <family val="2"/>
        <scheme val="minor"/>
      </rPr>
      <t>Year 1 spend (April 2013 - March 2014)</t>
    </r>
  </si>
  <si>
    <r>
      <rPr>
        <b/>
        <sz val="11"/>
        <rFont val="Calibri"/>
        <family val="2"/>
        <scheme val="minor"/>
      </rPr>
      <t>Actual</t>
    </r>
    <r>
      <rPr>
        <sz val="11"/>
        <rFont val="Calibri"/>
        <family val="2"/>
        <scheme val="minor"/>
      </rPr>
      <t xml:space="preserve"> Year 2 spend (April 2014 - March 2015)</t>
    </r>
  </si>
  <si>
    <r>
      <rPr>
        <b/>
        <sz val="11"/>
        <rFont val="Calibri"/>
        <family val="2"/>
        <scheme val="minor"/>
      </rPr>
      <t xml:space="preserve">Actual </t>
    </r>
    <r>
      <rPr>
        <sz val="11"/>
        <rFont val="Calibri"/>
        <family val="2"/>
        <scheme val="minor"/>
      </rPr>
      <t>Year 3 spend (April 2015 - March 2016)</t>
    </r>
  </si>
  <si>
    <t>The date of earliest online availability. Use most accurate date available, whether that is day (e.g. 2017-01-01), month (e.g. 2017-01), or year (e.g. 2017).</t>
  </si>
  <si>
    <t>Currency that the APC was originally paid in e.g. GBP, USD, EUR.</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</si>
  <si>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</si>
  <si>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Select from drop-down list. Specify whether there was a discount on the APC that was paid to a publisher, including instances where the institution has a pre-payment or membership agreement with the publisher.</t>
  </si>
  <si>
    <t>Mandatory only for publications funded by RCUK.</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</si>
  <si>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</si>
  <si>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</si>
  <si>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</si>
  <si>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</si>
  <si>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PubMed unique identifier.</t>
  </si>
  <si>
    <t xml:space="preserve">http://dictionary.casrai.org/Output_ID_Types/PMID </t>
  </si>
  <si>
    <t>rioxxterms:type</t>
  </si>
  <si>
    <t>Grant ID for second funder.</t>
  </si>
  <si>
    <t>Grant ID for third funder.</t>
  </si>
  <si>
    <t>The date that payment leaves the institution's account. Use most accurate date available, whether that is day (e.g. 2017-01-01), month (e.g. 2017-01), or year (e.g. 2017).</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</si>
  <si>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</si>
  <si>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Elsevier_Prepayment</t>
  </si>
  <si>
    <t>ACS_AuthorChoice Institutional membership discount</t>
  </si>
  <si>
    <t>ACS_AuthorChoice membership discount</t>
  </si>
  <si>
    <t xml:space="preserve">Author_Supporter/Membership Discount </t>
  </si>
  <si>
    <t>Institutional_Prepayment</t>
  </si>
  <si>
    <t>Institutional_IEEE_Discount</t>
  </si>
  <si>
    <t>JiscCollections_RSC</t>
  </si>
  <si>
    <t>Institutional_ membership discount</t>
  </si>
  <si>
    <t>De Gruyter offset</t>
  </si>
  <si>
    <t>Springer Compact</t>
  </si>
  <si>
    <t>Sage prepayment</t>
  </si>
  <si>
    <t>JiscCollections_RSC_Read&amp;Publish</t>
  </si>
  <si>
    <t xml:space="preserve">JiscCollections_IOPP </t>
  </si>
  <si>
    <t>JiscCollections_Taylor &amp; Francis</t>
  </si>
  <si>
    <t>Number of APCs</t>
  </si>
  <si>
    <t>Other</t>
  </si>
  <si>
    <t>Data paper</t>
  </si>
  <si>
    <t>Letter</t>
  </si>
  <si>
    <t>European Union</t>
  </si>
  <si>
    <t>Case report</t>
  </si>
  <si>
    <t>NIH</t>
  </si>
  <si>
    <t>Methods and protocols</t>
  </si>
  <si>
    <t>Working paper</t>
  </si>
  <si>
    <t>Parkinson's UK</t>
  </si>
  <si>
    <t>Consultancy Report</t>
  </si>
  <si>
    <t>Cancer Research UK</t>
  </si>
  <si>
    <t>Thesis</t>
  </si>
  <si>
    <t>Unspecified/unclear</t>
  </si>
  <si>
    <t>Technical Standard</t>
  </si>
  <si>
    <t>Author copyright</t>
  </si>
  <si>
    <t>Bloodwise</t>
  </si>
  <si>
    <t>Technical Report</t>
  </si>
  <si>
    <t>Publisher copyright</t>
  </si>
  <si>
    <t>Arthritis Research UK</t>
  </si>
  <si>
    <t>Policy briefing report</t>
  </si>
  <si>
    <t>CC BY-NC-ND</t>
  </si>
  <si>
    <t>STFC</t>
  </si>
  <si>
    <t>Monograph</t>
  </si>
  <si>
    <t>CC BY-NC-SA</t>
  </si>
  <si>
    <t>Manual/Guide</t>
  </si>
  <si>
    <t>CC BY-ND</t>
  </si>
  <si>
    <t>MRC</t>
  </si>
  <si>
    <t>Journal Article/Review</t>
  </si>
  <si>
    <t>ESRC</t>
  </si>
  <si>
    <t>CC BY-SA</t>
  </si>
  <si>
    <t>EPSRC</t>
  </si>
  <si>
    <t>Book edited</t>
  </si>
  <si>
    <t>BBSRC</t>
  </si>
  <si>
    <t>Book chapter</t>
  </si>
  <si>
    <t>CC0</t>
  </si>
  <si>
    <t>Book</t>
  </si>
  <si>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</si>
  <si>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E-ISSN</t>
  </si>
  <si>
    <t>Column name</t>
  </si>
  <si>
    <t>Description</t>
  </si>
  <si>
    <t>APC expenditure including VAT (£)</t>
  </si>
  <si>
    <t>Total amount of APC charged to RCUK OA fund including VAT (£)</t>
  </si>
  <si>
    <t>Total amount of APC charged to COAF grant including VAT (£)</t>
  </si>
  <si>
    <r>
      <t xml:space="preserve">This is </t>
    </r>
    <r>
      <rPr>
        <b/>
        <sz val="10"/>
        <rFont val="Arial"/>
        <family val="2"/>
      </rPr>
      <t xml:space="preserve">populated automatically </t>
    </r>
    <r>
      <rPr>
        <sz val="10"/>
        <rFont val="Arial"/>
        <family val="2"/>
      </rPr>
      <t>from the 'Discounts, memberships &amp; pre-payment agreements' column on "JISC APC template"</t>
    </r>
  </si>
  <si>
    <t>Membership price including VAT (£)</t>
  </si>
  <si>
    <t>Membership price  charged to COAF including VAT (£)</t>
  </si>
  <si>
    <t>Membership price charged to RCUK including VAT (£)</t>
  </si>
  <si>
    <t>Total cost to COAF including VAT (£)</t>
  </si>
  <si>
    <t>Total cost to RCUK including VAT (£)</t>
  </si>
  <si>
    <t>Total expenditure including VAT (£)</t>
  </si>
  <si>
    <t>AHRC</t>
  </si>
  <si>
    <t>NC3Rs</t>
  </si>
  <si>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</si>
  <si>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</si>
  <si>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</si>
  <si>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Amount of APC charged to COAF grant (including VAT if charged) in £</t>
  </si>
  <si>
    <t>Amount of APC charged to RCUK OA fund (including VAT if charged) in £</t>
  </si>
  <si>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</si>
  <si>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</si>
  <si>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</si>
  <si>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</si>
  <si>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t>Green fields are required by RCUK only</t>
  </si>
  <si>
    <t>Yellow fields are required by COAF only</t>
  </si>
  <si>
    <r>
      <t>The</t>
    </r>
    <r>
      <rPr>
        <b/>
        <sz val="10"/>
        <rFont val="Arial"/>
        <family val="2"/>
      </rPr>
      <t xml:space="preserve"> institution enters</t>
    </r>
    <r>
      <rPr>
        <sz val="10"/>
        <rFont val="Arial"/>
        <family val="2"/>
      </rPr>
      <t xml:space="preserve"> the amount spent on the deal</t>
    </r>
  </si>
  <si>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</si>
  <si>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</si>
  <si>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t>Grey fields are required by COAF and RCUK, and are required by Jisc unless otherwise stated</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</si>
  <si>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</si>
  <si>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</si>
  <si>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</si>
  <si>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The funder of the research. This is optional but it may differ from the 'Fund that APC is paid from' field. Explain any complications in the 'Notes' field. This field is optional when reporting to Jisc.</t>
  </si>
  <si>
    <t>Grant ID for first funder.This field is optional when reporting to Jisc.</t>
  </si>
  <si>
    <t>Complete if no DOI or PubMed ID provided</t>
  </si>
  <si>
    <t>The name of the organisation making an article available. Complete if no DOI or PMID is provided.</t>
  </si>
  <si>
    <t>Title of the work that the item is contained within: if it is not a journal but a book or conference proceeding, use the title of that instead. The name of the organisation making an article available. Complete if no DOI or PMID is provided.</t>
  </si>
  <si>
    <t>The International Standard Serial Number. E-ISSN is preferred. Use ISBN if applicable. Complete if no PMID or DOI is provided.</t>
  </si>
  <si>
    <t>Select what kind of publication the item is published in from the drop-down list. Complete if no DOI or PMID is provided.</t>
  </si>
  <si>
    <r>
      <rPr>
        <b/>
        <sz val="11"/>
        <rFont val="Calibri"/>
        <family val="2"/>
        <scheme val="minor"/>
      </rPr>
      <t xml:space="preserve">Actual </t>
    </r>
    <r>
      <rPr>
        <sz val="11"/>
        <rFont val="Calibri"/>
        <family val="2"/>
        <scheme val="minor"/>
      </rPr>
      <t>Year 4 spend (April 2016 - March 2017)</t>
    </r>
  </si>
  <si>
    <t>Wellcome supplement</t>
  </si>
  <si>
    <t>Institution name:</t>
  </si>
  <si>
    <t>Contact name and email address:</t>
  </si>
  <si>
    <r>
      <t xml:space="preserve">Summary information on compliance with RCUK OA policy </t>
    </r>
    <r>
      <rPr>
        <b/>
        <sz val="14"/>
        <color theme="4"/>
        <rFont val="Calibri"/>
        <family val="2"/>
        <scheme val="minor"/>
      </rPr>
      <t>1 April 2017-31 March 2018</t>
    </r>
    <r>
      <rPr>
        <b/>
        <sz val="14"/>
        <rFont val="Calibri"/>
        <family val="2"/>
        <scheme val="minor"/>
      </rPr>
      <t xml:space="preserve"> (to be completed by all ROs)</t>
    </r>
  </si>
  <si>
    <t>Estimated spend in Year 6 (April 2018 - March 2019)</t>
  </si>
  <si>
    <r>
      <rPr>
        <b/>
        <sz val="11"/>
        <rFont val="Calibri"/>
        <family val="2"/>
        <scheme val="minor"/>
      </rPr>
      <t xml:space="preserve">Actual </t>
    </r>
    <r>
      <rPr>
        <sz val="11"/>
        <rFont val="Calibri"/>
        <family val="2"/>
        <scheme val="minor"/>
      </rPr>
      <t>Year 5 spend (April 2017 - March 2018)</t>
    </r>
  </si>
  <si>
    <r>
      <t>OA block grant summary of non-publisher spend (</t>
    </r>
    <r>
      <rPr>
        <b/>
        <sz val="11"/>
        <color theme="4"/>
        <rFont val="Calibri"/>
        <family val="2"/>
        <scheme val="minor"/>
      </rPr>
      <t>1 April 2017 to 31 March 2018</t>
    </r>
    <r>
      <rPr>
        <b/>
        <sz val="11"/>
        <rFont val="Calibri"/>
        <family val="2"/>
        <scheme val="minor"/>
      </rPr>
      <t>)</t>
    </r>
  </si>
  <si>
    <t>2018-03-19</t>
  </si>
  <si>
    <t>10.1007/s40725-018-0077-4</t>
  </si>
  <si>
    <t>Springer Verlag</t>
  </si>
  <si>
    <t>Current Forestry Reports</t>
  </si>
  <si>
    <t>Journal Article</t>
  </si>
  <si>
    <t>Carbon in the coastal seascape: how interactions between mangrove forests, seagrass meadows and tidal marshes influence carbon storage</t>
  </si>
  <si>
    <t>2018-04-28</t>
  </si>
  <si>
    <t>08/04/2018</t>
  </si>
  <si>
    <t>€</t>
  </si>
  <si>
    <t>2017-12-15</t>
  </si>
  <si>
    <t>10.1007/s10570-017-1631-0</t>
  </si>
  <si>
    <t>BioMed Central</t>
  </si>
  <si>
    <t>Cellulose</t>
  </si>
  <si>
    <t>1572-882X</t>
  </si>
  <si>
    <t>Aqueous morpholine pre-treatment in cellulose nanofibril (CNF) production: comparison with carboxymethylation and TEMPO oxidisation pre-treatment methods</t>
  </si>
  <si>
    <t>2017-12-21</t>
  </si>
  <si>
    <t>18/12/2017</t>
  </si>
  <si>
    <t>2017-08-04</t>
  </si>
  <si>
    <t>10.1186/s12966-017-0561-4</t>
  </si>
  <si>
    <t>The international journal of behavioral nutrition and physical activity</t>
  </si>
  <si>
    <t>Using computer, mobile and wearable technology enhanced interventions to reduce sedentary behaviour: a systematic review and meta-analysis.</t>
  </si>
  <si>
    <t>2017-12-01</t>
  </si>
  <si>
    <t>12/01/2017</t>
  </si>
  <si>
    <t>2017-04-30</t>
  </si>
  <si>
    <t>10.1080/23752696.2017.1338530</t>
  </si>
  <si>
    <t>Taylor &amp; Francis</t>
  </si>
  <si>
    <t>Higher Education Pedagogies</t>
  </si>
  <si>
    <t>The fall and rise of experiential construction and engineering education: decoupling and recoupling practice and theory</t>
  </si>
  <si>
    <t>2017-07-12</t>
  </si>
  <si>
    <t>£</t>
  </si>
  <si>
    <t>2017-02-10</t>
  </si>
  <si>
    <t>Scientific Pages</t>
  </si>
  <si>
    <t>Journal of Nursing and Practice</t>
  </si>
  <si>
    <t>Woman's Experience of Childbirth: Qualitative Analysis from Data Derived from the 30-Item-Birth-Satisfaction-Scale</t>
  </si>
  <si>
    <t>2017-02-14</t>
  </si>
  <si>
    <t>$</t>
  </si>
  <si>
    <t>2017-01-12</t>
  </si>
  <si>
    <t>10.1007/s10612-017-9349-8</t>
  </si>
  <si>
    <t>Critical Criminology</t>
  </si>
  <si>
    <t>1572-9877</t>
  </si>
  <si>
    <t>Communities at Large: An Archaeological Analysis of the ‘Community’ Within Restorative Justice Policy and Laws</t>
  </si>
  <si>
    <t>2017-09-01</t>
  </si>
  <si>
    <t>2017-01-05</t>
  </si>
  <si>
    <t>10.1007/s11590-017-1107-z</t>
  </si>
  <si>
    <t>Optimization Letters</t>
  </si>
  <si>
    <t>1862-4480</t>
  </si>
  <si>
    <t>On the comparison of initialisation strategies in differential evolution for large scale optimisation</t>
  </si>
  <si>
    <t>2018-01-01</t>
  </si>
  <si>
    <t>07/01/2017</t>
  </si>
  <si>
    <t>2017-07-24</t>
  </si>
  <si>
    <t>10.4049/jimmunol.1700706</t>
  </si>
  <si>
    <t>American Association of Immunologists</t>
  </si>
  <si>
    <t>Journal of Immunology</t>
  </si>
  <si>
    <t>1550-6606</t>
  </si>
  <si>
    <t>Carbon Nanoparticles Inhibit the Antimicrobial Activities of the Human Cathelicidin LL-37 through Structural Alteration</t>
  </si>
  <si>
    <t>2017-10-01</t>
  </si>
  <si>
    <t>tenovus</t>
  </si>
  <si>
    <t>E12/01</t>
  </si>
  <si>
    <t>14/09/2017</t>
  </si>
  <si>
    <t>Unknown</t>
  </si>
  <si>
    <t>2017-04-09</t>
  </si>
  <si>
    <t>10.1111/jonm.12501</t>
  </si>
  <si>
    <t>Wiley</t>
  </si>
  <si>
    <t>Journal of Nursing Management</t>
  </si>
  <si>
    <t>1365-2834</t>
  </si>
  <si>
    <t>Using social media to engage nurses in health policy development</t>
  </si>
  <si>
    <t>2017-07-23</t>
  </si>
  <si>
    <t>12/04/2017</t>
  </si>
  <si>
    <t>2018-03-15</t>
  </si>
  <si>
    <t>10.14814/phy2.13684</t>
  </si>
  <si>
    <t>Physiological Reports</t>
  </si>
  <si>
    <t>The combined effect of high intensity intermittent training and vitamin D supplementation on glycaemic control in overweight and obese adults</t>
  </si>
  <si>
    <t>23/04/2018</t>
  </si>
  <si>
    <t>2017-03-28</t>
  </si>
  <si>
    <t>10.1002/nop2.83</t>
  </si>
  <si>
    <t>Nursing Open</t>
  </si>
  <si>
    <t>A screening tool for predicting gatekeeping behaviour</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</si>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</sst>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quot;£&quot;* #,##0_-;_-&quot;£&quot;* &quot;-&quot;_-;_-@_-"/>
    <numFmt numFmtId="164" formatCode="#,##0_ ;\-#,##0\ "/>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sz val="10"/>
      <name val="Arial"/>
      <family val="2"/>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b/>
      <sz val="14"/>
      <color theme="4"/>
      <name val="Calibri"/>
      <family val="2"/>
      <scheme val="minor"/>
    </font>
    <font>
      <b/>
      <sz val="11"/>
      <color theme="4"/>
      <name val="Calibri"/>
      <family val="2"/>
      <scheme val="minor"/>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
      <sz val="11"/>
      <name val="Arial"/>
      <family val="2"/>
    </font>
  </fonts>
  <fills count="12">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s>
  <borders count="26">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9">
    <xf numFmtId="0" fontId="0" fillId="0" borderId="0"/>
    <xf numFmtId="0" fontId="8" fillId="2" borderId="1"/>
    <xf numFmtId="0" fontId="7" fillId="2" borderId="1"/>
    <xf numFmtId="0" fontId="15"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5" fillId="2" borderId="1" applyNumberFormat="0" applyFill="0" applyBorder="0" applyAlignment="0" applyProtection="0"/>
    <xf numFmtId="0" fontId="2" fillId="2" borderId="1"/>
    <xf numFmtId="0" fontId="2" fillId="2" borderId="1"/>
    <xf numFmtId="0" fontId="2" fillId="2" borderId="1"/>
    <xf numFmtId="0" fontId="2" fillId="2" borderId="1"/>
    <xf numFmtId="0" fontId="25" fillId="2" borderId="1"/>
    <xf numFmtId="0" fontId="1" fillId="2" borderId="1"/>
    <xf numFmtId="0" fontId="33" fillId="2" borderId="1"/>
  </cellStyleXfs>
  <cellXfs count="227">
    <xf numFmtId="0" fontId="0" fillId="0" borderId="0" xfId="0"/>
    <xf numFmtId="0" fontId="16" fillId="2" borderId="1" xfId="1" applyFont="1"/>
    <xf numFmtId="0" fontId="16" fillId="2" borderId="1" xfId="1" applyFont="1" applyAlignment="1">
      <alignment wrapText="1"/>
    </xf>
    <xf numFmtId="0" fontId="0" fillId="0" borderId="1" xfId="0" applyBorder="1"/>
    <xf numFmtId="0" fontId="15" fillId="0" borderId="4" xfId="3" applyBorder="1" applyAlignment="1"/>
    <xf numFmtId="0" fontId="12" fillId="0" borderId="9" xfId="0" applyFont="1" applyBorder="1" applyAlignment="1"/>
    <xf numFmtId="0" fontId="15" fillId="0" borderId="1" xfId="3" applyBorder="1" applyAlignment="1"/>
    <xf numFmtId="0" fontId="0" fillId="0" borderId="10" xfId="0" applyBorder="1"/>
    <xf numFmtId="0" fontId="11" fillId="6" borderId="3" xfId="5" applyFont="1" applyFill="1" applyBorder="1" applyAlignment="1" applyProtection="1">
      <alignment horizontal="right" wrapText="1"/>
    </xf>
    <xf numFmtId="0" fontId="19" fillId="5" borderId="1" xfId="8" applyFont="1" applyFill="1" applyProtection="1"/>
    <xf numFmtId="0" fontId="21" fillId="5" borderId="1" xfId="8" applyFont="1" applyFill="1" applyProtection="1"/>
    <xf numFmtId="0" fontId="19" fillId="5" borderId="1" xfId="8" applyFont="1" applyFill="1" applyAlignment="1" applyProtection="1">
      <alignment horizontal="right"/>
    </xf>
    <xf numFmtId="0" fontId="19" fillId="5" borderId="1" xfId="8" quotePrefix="1" applyFont="1" applyFill="1" applyProtection="1"/>
    <xf numFmtId="0" fontId="19" fillId="2" borderId="1" xfId="8" applyFont="1" applyProtection="1">
      <protection locked="0"/>
    </xf>
    <xf numFmtId="0" fontId="23" fillId="5" borderId="1" xfId="8" applyFont="1" applyFill="1" applyAlignment="1" applyProtection="1">
      <alignment horizontal="right" vertical="top"/>
    </xf>
    <xf numFmtId="0" fontId="21" fillId="6" borderId="3" xfId="8" applyFont="1" applyFill="1" applyBorder="1" applyAlignment="1" applyProtection="1">
      <alignment horizontal="right"/>
    </xf>
    <xf numFmtId="0" fontId="21" fillId="6" borderId="4" xfId="8" applyFont="1" applyFill="1" applyBorder="1" applyAlignment="1" applyProtection="1">
      <alignment horizontal="center"/>
    </xf>
    <xf numFmtId="0" fontId="19" fillId="6" borderId="9" xfId="8" applyFont="1" applyFill="1" applyBorder="1" applyAlignment="1" applyProtection="1">
      <alignment horizontal="right"/>
    </xf>
    <xf numFmtId="1" fontId="19" fillId="7" borderId="10" xfId="8" applyNumberFormat="1" applyFont="1" applyFill="1" applyBorder="1" applyProtection="1">
      <protection locked="0"/>
    </xf>
    <xf numFmtId="0" fontId="19" fillId="6" borderId="11" xfId="8" applyFont="1" applyFill="1" applyBorder="1" applyAlignment="1" applyProtection="1">
      <alignment horizontal="right"/>
    </xf>
    <xf numFmtId="9" fontId="19" fillId="6" borderId="12" xfId="8" applyNumberFormat="1" applyFont="1" applyFill="1" applyBorder="1" applyProtection="1"/>
    <xf numFmtId="9" fontId="19" fillId="5" borderId="1" xfId="8" applyNumberFormat="1" applyFont="1" applyFill="1" applyProtection="1"/>
    <xf numFmtId="9" fontId="21" fillId="6" borderId="4" xfId="8" applyNumberFormat="1" applyFont="1" applyFill="1" applyBorder="1" applyAlignment="1" applyProtection="1">
      <alignment horizontal="center"/>
    </xf>
    <xf numFmtId="0" fontId="19" fillId="6" borderId="9" xfId="8" applyFont="1" applyFill="1" applyBorder="1" applyAlignment="1" applyProtection="1">
      <alignment horizontal="right" wrapText="1"/>
    </xf>
    <xf numFmtId="9" fontId="19" fillId="7" borderId="10" xfId="8" applyNumberFormat="1" applyFont="1" applyFill="1" applyBorder="1" applyProtection="1">
      <protection locked="0"/>
    </xf>
    <xf numFmtId="0" fontId="21" fillId="2" borderId="1" xfId="8" applyFont="1" applyAlignment="1" applyProtection="1">
      <alignment horizontal="center" vertical="center" wrapText="1"/>
      <protection locked="0"/>
    </xf>
    <xf numFmtId="0" fontId="21" fillId="2" borderId="1" xfId="8" applyFont="1" applyAlignment="1" applyProtection="1">
      <alignment horizontal="right"/>
      <protection locked="0"/>
    </xf>
    <xf numFmtId="0" fontId="19" fillId="6" borderId="11" xfId="8" applyFont="1" applyFill="1" applyBorder="1" applyAlignment="1" applyProtection="1">
      <alignment horizontal="right" wrapText="1"/>
    </xf>
    <xf numFmtId="0" fontId="19" fillId="2" borderId="1" xfId="8" applyFont="1" applyAlignment="1" applyProtection="1">
      <alignment horizontal="right"/>
      <protection locked="0"/>
    </xf>
    <xf numFmtId="0" fontId="19" fillId="2" borderId="1" xfId="8" applyFont="1" applyAlignment="1" applyProtection="1">
      <alignment horizontal="center"/>
      <protection locked="0"/>
    </xf>
    <xf numFmtId="0" fontId="19" fillId="5" borderId="1" xfId="8" applyFont="1" applyFill="1" applyAlignment="1" applyProtection="1">
      <alignment horizontal="right" wrapText="1"/>
    </xf>
    <xf numFmtId="42" fontId="19" fillId="2" borderId="1" xfId="8" applyNumberFormat="1" applyFont="1" applyProtection="1">
      <protection locked="0"/>
    </xf>
    <xf numFmtId="9" fontId="19" fillId="6" borderId="13" xfId="8" applyNumberFormat="1" applyFont="1" applyFill="1" applyBorder="1" applyProtection="1"/>
    <xf numFmtId="0" fontId="19" fillId="6" borderId="13" xfId="8" applyFont="1" applyFill="1" applyBorder="1" applyProtection="1"/>
    <xf numFmtId="0" fontId="19" fillId="6" borderId="4" xfId="8" applyFont="1" applyFill="1" applyBorder="1" applyProtection="1"/>
    <xf numFmtId="0" fontId="24" fillId="6" borderId="11" xfId="5" applyFont="1" applyFill="1" applyBorder="1" applyAlignment="1" applyProtection="1">
      <alignment horizontal="right" wrapText="1"/>
    </xf>
    <xf numFmtId="0" fontId="21" fillId="6" borderId="3" xfId="8" applyFont="1" applyFill="1" applyBorder="1" applyAlignment="1" applyProtection="1">
      <alignment vertical="top"/>
    </xf>
    <xf numFmtId="0" fontId="21" fillId="6" borderId="13" xfId="8" applyFont="1" applyFill="1" applyBorder="1" applyAlignment="1" applyProtection="1">
      <alignment horizontal="center" vertical="top" wrapText="1"/>
    </xf>
    <xf numFmtId="0" fontId="21" fillId="6" borderId="4" xfId="8" applyFont="1" applyFill="1" applyBorder="1" applyAlignment="1" applyProtection="1">
      <alignment horizontal="center" vertical="top" wrapText="1"/>
    </xf>
    <xf numFmtId="42" fontId="19" fillId="6" borderId="1" xfId="8" applyNumberFormat="1" applyFont="1" applyFill="1" applyBorder="1" applyProtection="1"/>
    <xf numFmtId="42" fontId="19" fillId="6" borderId="10" xfId="8" applyNumberFormat="1" applyFont="1" applyFill="1" applyBorder="1" applyProtection="1"/>
    <xf numFmtId="42" fontId="19" fillId="6" borderId="2" xfId="8" applyNumberFormat="1" applyFont="1" applyFill="1" applyBorder="1" applyProtection="1"/>
    <xf numFmtId="42" fontId="19" fillId="7" borderId="2" xfId="8" applyNumberFormat="1" applyFont="1" applyFill="1" applyBorder="1" applyProtection="1">
      <protection locked="0"/>
    </xf>
    <xf numFmtId="42" fontId="19" fillId="6" borderId="12" xfId="8" applyNumberFormat="1" applyFont="1" applyFill="1" applyBorder="1" applyProtection="1"/>
    <xf numFmtId="42" fontId="19" fillId="3" borderId="2" xfId="8" applyNumberFormat="1" applyFont="1" applyFill="1" applyBorder="1" applyProtection="1"/>
    <xf numFmtId="42" fontId="19" fillId="7" borderId="6" xfId="8" applyNumberFormat="1" applyFont="1" applyFill="1" applyBorder="1" applyProtection="1">
      <protection locked="0"/>
    </xf>
    <xf numFmtId="42" fontId="19" fillId="3" borderId="12" xfId="8" applyNumberFormat="1" applyFont="1" applyFill="1" applyBorder="1" applyProtection="1"/>
    <xf numFmtId="0" fontId="22" fillId="5" borderId="1" xfId="8" applyFont="1" applyFill="1" applyAlignment="1" applyProtection="1">
      <alignment wrapText="1"/>
    </xf>
    <xf numFmtId="0" fontId="21" fillId="6" borderId="3" xfId="8" applyFont="1" applyFill="1" applyBorder="1" applyAlignment="1" applyProtection="1">
      <alignment horizontal="left"/>
    </xf>
    <xf numFmtId="0" fontId="21" fillId="3" borderId="11" xfId="8" applyFont="1" applyFill="1" applyBorder="1" applyAlignment="1" applyProtection="1">
      <alignment horizontal="right"/>
    </xf>
    <xf numFmtId="0" fontId="21" fillId="6" borderId="9" xfId="8" applyFont="1" applyFill="1" applyBorder="1" applyAlignment="1" applyProtection="1">
      <alignment horizontal="right" indent="2"/>
    </xf>
    <xf numFmtId="0" fontId="19" fillId="6" borderId="10" xfId="8" applyFont="1" applyFill="1" applyBorder="1" applyProtection="1"/>
    <xf numFmtId="0" fontId="19" fillId="6" borderId="10" xfId="8" applyFont="1" applyFill="1" applyBorder="1" applyAlignment="1" applyProtection="1">
      <alignment horizontal="left"/>
    </xf>
    <xf numFmtId="42" fontId="19" fillId="7" borderId="10" xfId="8" applyNumberFormat="1" applyFont="1" applyFill="1" applyBorder="1" applyProtection="1">
      <protection locked="0"/>
    </xf>
    <xf numFmtId="0" fontId="21" fillId="6" borderId="9" xfId="8" applyFont="1" applyFill="1" applyBorder="1" applyAlignment="1" applyProtection="1">
      <alignment horizontal="right"/>
    </xf>
    <xf numFmtId="42" fontId="21" fillId="6" borderId="10" xfId="8" applyNumberFormat="1" applyFont="1" applyFill="1" applyBorder="1" applyProtection="1"/>
    <xf numFmtId="0" fontId="19" fillId="6" borderId="1" xfId="8" applyFont="1" applyFill="1" applyBorder="1" applyAlignment="1" applyProtection="1">
      <alignment horizontal="right" indent="2"/>
    </xf>
    <xf numFmtId="0" fontId="19" fillId="6" borderId="1" xfId="8" applyNumberFormat="1" applyFont="1" applyFill="1" applyBorder="1" applyAlignment="1" applyProtection="1">
      <alignment horizontal="left"/>
    </xf>
    <xf numFmtId="0" fontId="19" fillId="7" borderId="1" xfId="8" applyFont="1" applyFill="1" applyBorder="1" applyAlignment="1" applyProtection="1">
      <alignment horizontal="right"/>
      <protection locked="0"/>
    </xf>
    <xf numFmtId="0" fontId="19" fillId="2" borderId="1" xfId="8" applyFont="1" applyAlignment="1" applyProtection="1">
      <alignment horizontal="center" vertical="center" wrapText="1"/>
      <protection locked="0"/>
    </xf>
    <xf numFmtId="0" fontId="19" fillId="2" borderId="1" xfId="8" applyNumberFormat="1" applyFont="1" applyAlignment="1" applyProtection="1">
      <alignment horizontal="center"/>
      <protection locked="0"/>
    </xf>
    <xf numFmtId="0" fontId="19" fillId="2" borderId="1" xfId="8" applyFont="1" applyAlignment="1" applyProtection="1">
      <alignment wrapText="1"/>
      <protection locked="0"/>
    </xf>
    <xf numFmtId="0" fontId="19" fillId="7" borderId="2" xfId="8" applyFont="1" applyFill="1" applyBorder="1" applyAlignment="1" applyProtection="1">
      <alignment horizontal="right"/>
      <protection locked="0"/>
    </xf>
    <xf numFmtId="42" fontId="19" fillId="7" borderId="12" xfId="8" applyNumberFormat="1" applyFont="1" applyFill="1" applyBorder="1" applyProtection="1">
      <protection locked="0"/>
    </xf>
    <xf numFmtId="42" fontId="19" fillId="5" borderId="1" xfId="8" applyNumberFormat="1" applyFont="1" applyFill="1" applyProtection="1"/>
    <xf numFmtId="0" fontId="9" fillId="2" borderId="1" xfId="5"/>
    <xf numFmtId="0" fontId="16" fillId="2" borderId="1" xfId="9" applyFont="1" applyAlignment="1">
      <alignment wrapText="1"/>
    </xf>
    <xf numFmtId="0" fontId="16" fillId="4" borderId="5" xfId="9" applyFont="1" applyFill="1" applyBorder="1"/>
    <xf numFmtId="0" fontId="11" fillId="2" borderId="5" xfId="9" applyFont="1" applyBorder="1" applyAlignment="1">
      <alignment vertical="top"/>
    </xf>
    <xf numFmtId="0" fontId="11" fillId="4" borderId="8" xfId="9" applyFont="1" applyFill="1" applyBorder="1"/>
    <xf numFmtId="0" fontId="14" fillId="4" borderId="1" xfId="9" applyFont="1" applyFill="1" applyBorder="1"/>
    <xf numFmtId="0" fontId="9" fillId="2" borderId="1" xfId="9" applyFont="1" applyBorder="1" applyAlignment="1">
      <alignment horizontal="left" vertical="center" wrapText="1"/>
    </xf>
    <xf numFmtId="0" fontId="16" fillId="2" borderId="1" xfId="9" applyFont="1" applyBorder="1"/>
    <xf numFmtId="0" fontId="9" fillId="2" borderId="1" xfId="5" applyFont="1"/>
    <xf numFmtId="0" fontId="16" fillId="2" borderId="1" xfId="5" applyFont="1"/>
    <xf numFmtId="0" fontId="9" fillId="2" borderId="1" xfId="5" applyBorder="1"/>
    <xf numFmtId="0" fontId="9" fillId="2" borderId="1" xfId="5" applyFont="1" applyBorder="1" applyAlignment="1">
      <alignment vertical="center" wrapText="1"/>
    </xf>
    <xf numFmtId="0" fontId="9" fillId="2" borderId="1" xfId="5" applyFont="1" applyAlignment="1">
      <alignment vertical="center" wrapText="1"/>
    </xf>
    <xf numFmtId="0" fontId="11" fillId="2" borderId="1" xfId="5" applyFont="1" applyBorder="1" applyAlignment="1">
      <alignment vertical="center" wrapText="1"/>
    </xf>
    <xf numFmtId="0" fontId="9" fillId="2" borderId="1" xfId="5" applyFont="1" applyBorder="1"/>
    <xf numFmtId="0" fontId="9" fillId="2" borderId="1" xfId="5" applyFill="1"/>
    <xf numFmtId="0" fontId="9" fillId="2" borderId="14" xfId="5" applyFont="1" applyFill="1" applyBorder="1" applyAlignment="1">
      <alignment horizontal="left" wrapText="1"/>
    </xf>
    <xf numFmtId="0" fontId="9" fillId="2" borderId="1" xfId="5" applyFont="1" applyFill="1" applyBorder="1" applyAlignment="1">
      <alignment horizontal="left" wrapText="1"/>
    </xf>
    <xf numFmtId="0" fontId="16" fillId="2" borderId="14" xfId="5" applyFont="1" applyFill="1" applyBorder="1" applyAlignment="1">
      <alignment horizontal="left" wrapText="1"/>
    </xf>
    <xf numFmtId="0" fontId="9" fillId="2" borderId="1" xfId="5" applyAlignment="1">
      <alignment wrapText="1"/>
    </xf>
    <xf numFmtId="0" fontId="27" fillId="2" borderId="5" xfId="8" applyFont="1" applyBorder="1" applyAlignment="1" applyProtection="1">
      <alignment horizontal="right"/>
    </xf>
    <xf numFmtId="0" fontId="21" fillId="5" borderId="1" xfId="8" applyFont="1" applyFill="1" applyBorder="1" applyAlignment="1" applyProtection="1">
      <alignment wrapText="1"/>
    </xf>
    <xf numFmtId="0" fontId="19" fillId="5" borderId="1" xfId="8" applyFont="1" applyFill="1" applyBorder="1" applyProtection="1"/>
    <xf numFmtId="0" fontId="21" fillId="5" borderId="1" xfId="8" applyFont="1" applyFill="1" applyBorder="1" applyAlignment="1" applyProtection="1">
      <alignment horizontal="right"/>
    </xf>
    <xf numFmtId="42" fontId="20" fillId="5" borderId="1" xfId="8" applyNumberFormat="1" applyFont="1" applyFill="1" applyBorder="1" applyProtection="1"/>
    <xf numFmtId="164" fontId="20" fillId="5" borderId="1" xfId="8" applyNumberFormat="1" applyFont="1" applyFill="1" applyBorder="1" applyProtection="1"/>
    <xf numFmtId="0" fontId="16" fillId="2" borderId="6" xfId="9" applyFont="1" applyBorder="1"/>
    <xf numFmtId="0" fontId="17" fillId="4" borderId="8" xfId="9" applyFont="1" applyFill="1" applyBorder="1" applyAlignment="1">
      <alignment wrapText="1"/>
    </xf>
    <xf numFmtId="0" fontId="9" fillId="2" borderId="1" xfId="5" applyAlignment="1"/>
    <xf numFmtId="0" fontId="16" fillId="2" borderId="1" xfId="1" applyFont="1" applyAlignment="1"/>
    <xf numFmtId="0" fontId="16" fillId="2" borderId="1" xfId="9" applyFont="1" applyBorder="1" applyAlignment="1">
      <alignment horizontal="left" vertical="center" wrapText="1"/>
    </xf>
    <xf numFmtId="0" fontId="16"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25" fillId="2" borderId="1" xfId="16" applyAlignment="1" applyProtection="1">
      <alignment wrapText="1"/>
      <protection locked="0"/>
    </xf>
    <xf numFmtId="0" fontId="9" fillId="2" borderId="1" xfId="16" applyFont="1" applyAlignment="1" applyProtection="1">
      <alignment wrapText="1"/>
    </xf>
    <xf numFmtId="0" fontId="25" fillId="2" borderId="1" xfId="16" applyAlignment="1" applyProtection="1">
      <alignment wrapText="1"/>
    </xf>
    <xf numFmtId="0" fontId="25" fillId="2" borderId="1" xfId="16" applyProtection="1">
      <protection locked="0"/>
    </xf>
    <xf numFmtId="0" fontId="9" fillId="2" borderId="1" xfId="16" applyFont="1" applyFill="1" applyBorder="1" applyAlignment="1" applyProtection="1">
      <protection locked="0"/>
    </xf>
    <xf numFmtId="0" fontId="25" fillId="2" borderId="1" xfId="16" applyAlignment="1" applyProtection="1">
      <protection locked="0"/>
    </xf>
    <xf numFmtId="0" fontId="0" fillId="0" borderId="1" xfId="0" applyBorder="1" applyAlignment="1"/>
    <xf numFmtId="0" fontId="16" fillId="3" borderId="2" xfId="17" applyFont="1" applyFill="1" applyBorder="1" applyAlignment="1" applyProtection="1">
      <alignment wrapText="1"/>
    </xf>
    <xf numFmtId="0" fontId="9" fillId="0" borderId="1" xfId="5" applyFill="1" applyAlignment="1" applyProtection="1">
      <alignment wrapText="1"/>
    </xf>
    <xf numFmtId="0" fontId="28" fillId="0" borderId="0" xfId="0" applyFont="1" applyFill="1" applyProtection="1"/>
    <xf numFmtId="0" fontId="13" fillId="7" borderId="16" xfId="5" applyFont="1" applyFill="1" applyBorder="1" applyAlignment="1" applyProtection="1">
      <alignment wrapText="1"/>
      <protection locked="0"/>
    </xf>
    <xf numFmtId="0" fontId="13" fillId="7" borderId="1" xfId="16" applyFont="1" applyFill="1" applyBorder="1" applyAlignment="1" applyProtection="1">
      <alignment wrapText="1"/>
      <protection locked="0"/>
    </xf>
    <xf numFmtId="0" fontId="13" fillId="7" borderId="17" xfId="16" applyFont="1" applyFill="1" applyBorder="1" applyAlignment="1" applyProtection="1">
      <alignment wrapText="1"/>
      <protection locked="0"/>
    </xf>
    <xf numFmtId="0" fontId="9" fillId="2" borderId="1" xfId="16" applyFont="1" applyBorder="1" applyAlignment="1" applyProtection="1">
      <alignment wrapText="1"/>
    </xf>
    <xf numFmtId="0" fontId="9" fillId="0" borderId="1" xfId="16" applyFont="1" applyFill="1" applyAlignment="1" applyProtection="1">
      <alignment wrapText="1"/>
      <protection locked="0"/>
    </xf>
    <xf numFmtId="0" fontId="9" fillId="2" borderId="1" xfId="0" applyFont="1" applyFill="1" applyBorder="1" applyAlignment="1">
      <alignment horizontal="left"/>
    </xf>
    <xf numFmtId="0" fontId="0" fillId="0" borderId="1" xfId="0" applyBorder="1" applyAlignment="1">
      <alignment wrapText="1"/>
    </xf>
    <xf numFmtId="0" fontId="16" fillId="2" borderId="1" xfId="5" applyFont="1" applyAlignment="1" applyProtection="1">
      <alignment wrapText="1"/>
    </xf>
    <xf numFmtId="0" fontId="16" fillId="2" borderId="1" xfId="16" applyFont="1" applyAlignment="1" applyProtection="1">
      <alignment wrapText="1"/>
    </xf>
    <xf numFmtId="0" fontId="11" fillId="2" borderId="3" xfId="9" applyFont="1" applyBorder="1" applyAlignment="1">
      <alignment vertical="top" wrapText="1"/>
    </xf>
    <xf numFmtId="0" fontId="17" fillId="8" borderId="20" xfId="0" applyFont="1" applyFill="1" applyBorder="1" applyAlignment="1">
      <alignment horizontal="left" wrapText="1"/>
    </xf>
    <xf numFmtId="0" fontId="0" fillId="0" borderId="1" xfId="0" applyFill="1" applyBorder="1" applyAlignment="1"/>
    <xf numFmtId="49" fontId="0" fillId="0" borderId="1" xfId="0" applyNumberFormat="1" applyFill="1" applyBorder="1" applyAlignment="1"/>
    <xf numFmtId="0" fontId="9" fillId="0" borderId="1" xfId="0" applyFont="1" applyBorder="1" applyAlignment="1"/>
    <xf numFmtId="0" fontId="9" fillId="0" borderId="1" xfId="0" applyFont="1" applyFill="1" applyBorder="1" applyAlignment="1">
      <alignment horizontal="left"/>
    </xf>
    <xf numFmtId="0" fontId="9" fillId="8" borderId="1" xfId="0" applyFont="1" applyFill="1" applyBorder="1" applyAlignment="1">
      <alignment horizontal="left"/>
    </xf>
    <xf numFmtId="49" fontId="9" fillId="8" borderId="1" xfId="0" applyNumberFormat="1" applyFont="1" applyFill="1" applyBorder="1" applyAlignment="1">
      <alignment horizontal="left"/>
    </xf>
    <xf numFmtId="49" fontId="17" fillId="6" borderId="22" xfId="0" applyNumberFormat="1" applyFont="1" applyFill="1" applyBorder="1" applyAlignment="1">
      <alignment horizontal="left" wrapText="1"/>
    </xf>
    <xf numFmtId="0" fontId="17" fillId="9" borderId="20" xfId="0" applyFont="1" applyFill="1" applyBorder="1" applyAlignment="1">
      <alignment horizontal="left" wrapText="1"/>
    </xf>
    <xf numFmtId="0" fontId="10" fillId="2" borderId="1" xfId="0" applyFont="1" applyFill="1" applyBorder="1" applyAlignment="1">
      <alignment horizontal="left" wrapText="1"/>
    </xf>
    <xf numFmtId="49" fontId="9" fillId="0" borderId="1" xfId="0" applyNumberFormat="1" applyFont="1" applyFill="1" applyBorder="1" applyAlignment="1">
      <alignment horizontal="left"/>
    </xf>
    <xf numFmtId="0" fontId="9" fillId="9" borderId="1" xfId="0" applyFont="1" applyFill="1" applyBorder="1" applyAlignment="1">
      <alignment horizontal="left"/>
    </xf>
    <xf numFmtId="0" fontId="9" fillId="6" borderId="1" xfId="0" applyFont="1" applyFill="1" applyBorder="1" applyAlignment="1">
      <alignment horizontal="left"/>
    </xf>
    <xf numFmtId="49" fontId="0" fillId="0" borderId="1" xfId="0" applyNumberFormat="1" applyBorder="1" applyAlignment="1"/>
    <xf numFmtId="0" fontId="17" fillId="11" borderId="20" xfId="0" applyFont="1" applyFill="1" applyBorder="1" applyAlignment="1">
      <alignment horizontal="left" wrapText="1"/>
    </xf>
    <xf numFmtId="0" fontId="9" fillId="11" borderId="1" xfId="0" applyFont="1" applyFill="1" applyBorder="1" applyAlignment="1">
      <alignment horizontal="left"/>
    </xf>
    <xf numFmtId="0" fontId="17" fillId="8" borderId="21" xfId="0" applyFont="1" applyFill="1" applyBorder="1" applyAlignment="1">
      <alignment horizontal="left" wrapText="1"/>
    </xf>
    <xf numFmtId="0" fontId="17" fillId="8" borderId="1" xfId="0" applyFont="1" applyFill="1" applyBorder="1" applyAlignment="1">
      <alignment horizontal="left" wrapText="1"/>
    </xf>
    <xf numFmtId="49" fontId="17" fillId="8" borderId="1" xfId="0" applyNumberFormat="1" applyFont="1" applyFill="1" applyBorder="1" applyAlignment="1">
      <alignment horizontal="left" wrapText="1"/>
    </xf>
    <xf numFmtId="0" fontId="13" fillId="2" borderId="1" xfId="0" applyFont="1" applyFill="1" applyBorder="1" applyAlignment="1">
      <alignment horizontal="left"/>
    </xf>
    <xf numFmtId="0" fontId="13" fillId="0" borderId="1" xfId="0" applyFont="1" applyBorder="1" applyAlignment="1"/>
    <xf numFmtId="0" fontId="16" fillId="3" borderId="23" xfId="17" applyFont="1" applyFill="1" applyBorder="1" applyAlignment="1" applyProtection="1">
      <alignment wrapText="1"/>
      <protection locked="0"/>
    </xf>
    <xf numFmtId="0" fontId="16" fillId="3" borderId="24" xfId="17" applyFont="1" applyFill="1" applyBorder="1" applyAlignment="1" applyProtection="1">
      <alignment wrapText="1"/>
      <protection locked="0"/>
    </xf>
    <xf numFmtId="0" fontId="16" fillId="3" borderId="25" xfId="17" applyFont="1" applyFill="1" applyBorder="1" applyAlignment="1" applyProtection="1">
      <alignment wrapText="1"/>
      <protection locked="0"/>
    </xf>
    <xf numFmtId="0" fontId="13" fillId="7" borderId="24" xfId="16" applyFont="1" applyFill="1" applyBorder="1" applyAlignment="1" applyProtection="1">
      <alignment wrapText="1"/>
      <protection locked="0"/>
    </xf>
    <xf numFmtId="0" fontId="13" fillId="7" borderId="25" xfId="16" applyFont="1" applyFill="1" applyBorder="1" applyAlignment="1" applyProtection="1">
      <alignment wrapText="1"/>
      <protection locked="0"/>
    </xf>
    <xf numFmtId="0" fontId="13" fillId="7" borderId="18" xfId="5" applyFont="1" applyFill="1" applyBorder="1" applyAlignment="1" applyProtection="1">
      <alignment wrapText="1"/>
      <protection locked="0"/>
    </xf>
    <xf numFmtId="0" fontId="13" fillId="7" borderId="15" xfId="16" applyFont="1" applyFill="1" applyBorder="1" applyAlignment="1" applyProtection="1">
      <alignment wrapText="1"/>
      <protection locked="0"/>
    </xf>
    <xf numFmtId="0" fontId="13" fillId="7" borderId="19" xfId="16" applyFont="1" applyFill="1" applyBorder="1" applyAlignment="1" applyProtection="1">
      <alignment wrapText="1"/>
      <protection locked="0"/>
    </xf>
    <xf numFmtId="49" fontId="9" fillId="6" borderId="1" xfId="0" applyNumberFormat="1" applyFont="1" applyFill="1" applyBorder="1" applyAlignment="1">
      <alignment horizontal="left"/>
    </xf>
    <xf numFmtId="49" fontId="9" fillId="6"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49" fontId="9" fillId="8" borderId="1" xfId="0" applyNumberFormat="1" applyFont="1" applyFill="1" applyBorder="1" applyAlignment="1">
      <alignment horizontal="left" vertical="top" wrapText="1"/>
    </xf>
    <xf numFmtId="0" fontId="9" fillId="9"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7" fillId="4" borderId="7" xfId="9" applyFont="1" applyFill="1" applyBorder="1" applyAlignment="1">
      <alignment wrapText="1"/>
    </xf>
    <xf numFmtId="0" fontId="0" fillId="0" borderId="1" xfId="0" applyBorder="1" applyAlignment="1">
      <alignment wrapText="1"/>
    </xf>
    <xf numFmtId="0" fontId="17" fillId="6" borderId="21" xfId="0" applyFont="1" applyFill="1" applyBorder="1" applyAlignment="1">
      <alignment horizontal="left" wrapText="1"/>
    </xf>
    <xf numFmtId="0" fontId="0" fillId="0" borderId="1" xfId="0" applyFill="1" applyBorder="1" applyAlignment="1">
      <alignment wrapText="1"/>
    </xf>
    <xf numFmtId="0" fontId="13" fillId="6" borderId="1" xfId="0" applyFont="1" applyFill="1" applyBorder="1" applyAlignment="1">
      <alignment horizontal="left" wrapText="1"/>
    </xf>
    <xf numFmtId="0" fontId="9" fillId="6" borderId="1" xfId="0" applyFont="1" applyFill="1" applyBorder="1" applyAlignment="1">
      <alignment horizontal="left" wrapText="1"/>
    </xf>
    <xf numFmtId="0" fontId="0" fillId="0" borderId="0" xfId="0" applyAlignment="1">
      <alignment wrapText="1"/>
    </xf>
    <xf numFmtId="0" fontId="11" fillId="2" borderId="1" xfId="0" applyFont="1" applyFill="1" applyBorder="1" applyAlignment="1">
      <alignment horizontal="left"/>
    </xf>
    <xf numFmtId="0" fontId="0" fillId="2" borderId="0" xfId="0" applyFill="1" applyAlignment="1">
      <alignment horizontal="left"/>
    </xf>
    <xf numFmtId="0" fontId="0" fillId="2" borderId="0" xfId="0" applyFill="1"/>
    <xf numFmtId="42" fontId="19" fillId="0" borderId="1" xfId="8" applyNumberFormat="1" applyFont="1" applyFill="1" applyBorder="1" applyProtection="1">
      <protection locked="0"/>
    </xf>
    <xf numFmtId="49" fontId="0" fillId="2" borderId="0" xfId="0" applyNumberFormat="1" applyFont="1" applyFill="1" applyAlignment="1">
      <alignment horizontal="left"/>
    </xf>
    <xf numFmtId="0" fontId="0" fillId="9" borderId="0" xfId="0" applyFont="1" applyFill="1" applyAlignment="1">
      <alignment horizontal="left"/>
    </xf>
    <xf numFmtId="0" fontId="0" fillId="8" borderId="0" xfId="0" applyFont="1" applyFill="1" applyAlignment="1">
      <alignment horizontal="left"/>
    </xf>
    <xf numFmtId="0" fontId="0" fillId="2" borderId="0" xfId="0" applyFont="1" applyFill="1" applyAlignment="1">
      <alignment horizontal="left"/>
    </xf>
    <xf numFmtId="49" fontId="0" fillId="8" borderId="0" xfId="0" applyNumberFormat="1" applyFont="1" applyFill="1" applyAlignment="1">
      <alignment horizontal="left"/>
    </xf>
    <xf numFmtId="0" fontId="9" fillId="8" borderId="0" xfId="0" applyFont="1" applyFill="1" applyAlignment="1">
      <alignment horizontal="left"/>
    </xf>
    <xf numFmtId="0" fontId="0" fillId="11" borderId="0" xfId="0" applyFont="1" applyFill="1" applyAlignment="1">
      <alignment horizontal="left"/>
    </xf>
    <xf numFmtId="49" fontId="0" fillId="3" borderId="0" xfId="0" applyNumberFormat="1" applyFont="1" applyFill="1" applyAlignment="1">
      <alignment horizontal="left"/>
    </xf>
    <xf numFmtId="0" fontId="33" fillId="2" borderId="1" xfId="18"/>
    <xf numFmtId="0" fontId="33" fillId="2" borderId="1" xfId="18" applyFill="1"/>
    <xf numFmtId="0" fontId="33" fillId="3" borderId="1" xfId="18" applyFill="1"/>
    <xf numFmtId="0" fontId="9" fillId="2" borderId="0" xfId="0" applyFont="1" applyFill="1" applyAlignment="1">
      <alignment horizontal="left"/>
    </xf>
    <xf numFmtId="49" fontId="9" fillId="8" borderId="0" xfId="0" applyNumberFormat="1" applyFont="1" applyFill="1" applyAlignment="1">
      <alignment horizontal="left"/>
    </xf>
    <xf numFmtId="0" fontId="9" fillId="9" borderId="0" xfId="0" applyFont="1" applyFill="1" applyAlignment="1">
      <alignment horizontal="left"/>
    </xf>
    <xf numFmtId="0" fontId="9" fillId="11" borderId="0" xfId="0" applyFont="1" applyFill="1" applyAlignment="1">
      <alignment horizontal="left"/>
    </xf>
    <xf numFmtId="49" fontId="9" fillId="3" borderId="0" xfId="0" applyNumberFormat="1" applyFont="1" applyFill="1" applyAlignment="1">
      <alignment horizontal="left"/>
    </xf>
    <xf numFmtId="14" fontId="33" fillId="3" borderId="1" xfId="18" applyNumberFormat="1" applyFill="1"/>
    <xf numFmtId="49" fontId="16" fillId="8" borderId="0" xfId="0" applyNumberFormat="1" applyFont="1" applyFill="1" applyAlignment="1">
      <alignment horizontal="left"/>
    </xf>
    <xf numFmtId="0" fontId="0" fillId="3" borderId="0" xfId="0" applyFill="1"/>
    <xf numFmtId="0" fontId="12" fillId="0" borderId="9" xfId="0" applyFont="1" applyBorder="1" applyAlignment="1">
      <alignment wrapText="1"/>
    </xf>
    <xf numFmtId="0" fontId="12" fillId="0" borderId="1" xfId="0" applyFont="1" applyBorder="1" applyAlignment="1">
      <alignment wrapText="1"/>
    </xf>
    <xf numFmtId="0" fontId="12"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8" fillId="4" borderId="5" xfId="0" applyFont="1" applyFill="1" applyBorder="1"/>
    <xf numFmtId="0" fontId="18" fillId="4" borderId="6" xfId="0" applyFont="1" applyFill="1" applyBorder="1"/>
    <xf numFmtId="0" fontId="18" fillId="4" borderId="7" xfId="0" applyFont="1" applyFill="1" applyBorder="1"/>
    <xf numFmtId="0" fontId="12" fillId="0" borderId="3" xfId="0" applyFont="1" applyBorder="1" applyAlignment="1">
      <alignment wrapText="1"/>
    </xf>
    <xf numFmtId="0" fontId="12" fillId="0" borderId="13" xfId="0" applyFont="1" applyBorder="1" applyAlignment="1">
      <alignment wrapText="1"/>
    </xf>
    <xf numFmtId="0" fontId="11" fillId="2" borderId="3" xfId="9" applyFont="1" applyBorder="1" applyAlignment="1">
      <alignment vertical="top" wrapText="1"/>
    </xf>
    <xf numFmtId="0" fontId="11" fillId="2" borderId="9" xfId="9" applyFont="1" applyBorder="1" applyAlignment="1">
      <alignment vertical="top" wrapText="1"/>
    </xf>
    <xf numFmtId="0" fontId="11" fillId="2" borderId="11" xfId="9" applyFont="1" applyBorder="1" applyAlignment="1">
      <alignment vertical="top" wrapText="1"/>
    </xf>
    <xf numFmtId="0" fontId="16" fillId="9" borderId="6" xfId="9" applyFont="1" applyFill="1" applyBorder="1" applyAlignment="1">
      <alignment wrapText="1"/>
    </xf>
    <xf numFmtId="0" fontId="14" fillId="4" borderId="5" xfId="9" applyFont="1" applyFill="1" applyBorder="1"/>
    <xf numFmtId="0" fontId="14" fillId="4" borderId="6" xfId="9" applyFont="1" applyFill="1" applyBorder="1"/>
    <xf numFmtId="0" fontId="9" fillId="2" borderId="11" xfId="9" applyFont="1" applyBorder="1" applyAlignment="1">
      <alignment horizontal="left" vertical="center" wrapText="1"/>
    </xf>
    <xf numFmtId="0" fontId="9" fillId="2" borderId="2" xfId="9" applyFont="1" applyBorder="1" applyAlignment="1">
      <alignment horizontal="left" vertical="center" wrapText="1"/>
    </xf>
    <xf numFmtId="0" fontId="16" fillId="3" borderId="5" xfId="9" applyFont="1" applyFill="1" applyBorder="1" applyAlignment="1">
      <alignment horizontal="left" vertical="center" wrapText="1"/>
    </xf>
    <xf numFmtId="0" fontId="16" fillId="2" borderId="6" xfId="9" applyFont="1" applyBorder="1" applyAlignment="1">
      <alignment horizontal="left" vertical="center" wrapText="1"/>
    </xf>
    <xf numFmtId="0" fontId="9" fillId="11" borderId="6" xfId="0" applyFont="1" applyFill="1" applyBorder="1" applyAlignment="1">
      <alignment horizontal="left" vertical="top" wrapText="1"/>
    </xf>
    <xf numFmtId="0" fontId="11" fillId="0" borderId="23" xfId="0" applyFont="1" applyFill="1" applyBorder="1" applyAlignment="1">
      <alignment horizontal="center"/>
    </xf>
    <xf numFmtId="0" fontId="11" fillId="0" borderId="24" xfId="0" applyFont="1" applyFill="1" applyBorder="1" applyAlignment="1">
      <alignment horizontal="center"/>
    </xf>
    <xf numFmtId="0" fontId="11" fillId="0" borderId="25" xfId="0" applyFont="1" applyFill="1" applyBorder="1" applyAlignment="1">
      <alignment horizontal="center"/>
    </xf>
    <xf numFmtId="0" fontId="9" fillId="0" borderId="1" xfId="0" applyFont="1" applyFill="1" applyBorder="1" applyAlignment="1"/>
    <xf numFmtId="49" fontId="31" fillId="3" borderId="1" xfId="0" applyNumberFormat="1" applyFont="1" applyFill="1" applyBorder="1" applyAlignment="1">
      <alignment horizontal="center" vertical="center" wrapText="1"/>
    </xf>
    <xf numFmtId="49" fontId="32" fillId="9" borderId="1" xfId="0" applyNumberFormat="1" applyFont="1" applyFill="1" applyBorder="1" applyAlignment="1">
      <alignment horizontal="center" vertical="center" wrapText="1"/>
    </xf>
    <xf numFmtId="49" fontId="31" fillId="10" borderId="1" xfId="0" applyNumberFormat="1" applyFont="1" applyFill="1" applyBorder="1" applyAlignment="1">
      <alignment horizontal="center" vertical="center" wrapText="1"/>
    </xf>
    <xf numFmtId="0" fontId="22" fillId="5" borderId="1" xfId="8" applyFont="1" applyFill="1" applyAlignment="1" applyProtection="1">
      <alignment horizontal="left"/>
    </xf>
    <xf numFmtId="9" fontId="19" fillId="7" borderId="2" xfId="8" applyNumberFormat="1" applyFont="1" applyFill="1" applyBorder="1" applyProtection="1">
      <protection locked="0"/>
    </xf>
    <xf numFmtId="9" fontId="19" fillId="7" borderId="12" xfId="8" applyNumberFormat="1" applyFont="1" applyFill="1" applyBorder="1" applyProtection="1">
      <protection locked="0"/>
    </xf>
    <xf numFmtId="0" fontId="22" fillId="5" borderId="1" xfId="8" applyFont="1" applyFill="1" applyAlignment="1" applyProtection="1">
      <alignment wrapText="1"/>
    </xf>
    <xf numFmtId="0" fontId="21" fillId="5" borderId="9" xfId="8" applyFont="1" applyFill="1" applyBorder="1" applyAlignment="1" applyProtection="1">
      <alignment horizontal="center"/>
    </xf>
    <xf numFmtId="0" fontId="21" fillId="5" borderId="1" xfId="8" applyFont="1" applyFill="1" applyAlignment="1" applyProtection="1">
      <alignment horizontal="center"/>
    </xf>
  </cellXfs>
  <cellStyles count="19">
    <cellStyle name="Hyperlink" xfId="3" builtinId="8"/>
    <cellStyle name="Hyperlink 2" xfId="11" xr:uid="{00000000-0005-0000-0000-000001000000}"/>
    <cellStyle name="Normal" xfId="0" builtinId="0"/>
    <cellStyle name="Normal 2" xfId="1" xr:uid="{00000000-0005-0000-0000-000003000000}"/>
    <cellStyle name="Normal 2 2" xfId="9" xr:uid="{00000000-0005-0000-0000-000004000000}"/>
    <cellStyle name="Normal 2 3" xfId="17" xr:uid="{00000000-0005-0000-0000-000005000000}"/>
    <cellStyle name="Normal 3" xfId="2" xr:uid="{00000000-0005-0000-0000-000006000000}"/>
    <cellStyle name="Normal 3 2" xfId="4" xr:uid="{00000000-0005-0000-0000-000007000000}"/>
    <cellStyle name="Normal 3 2 2" xfId="12" xr:uid="{00000000-0005-0000-0000-000008000000}"/>
    <cellStyle name="Normal 3 3" xfId="6" xr:uid="{00000000-0005-0000-0000-000009000000}"/>
    <cellStyle name="Normal 3 3 2" xfId="7" xr:uid="{00000000-0005-0000-0000-00000A000000}"/>
    <cellStyle name="Normal 3 3 2 2" xfId="14" xr:uid="{00000000-0005-0000-0000-00000B000000}"/>
    <cellStyle name="Normal 3 3 3" xfId="8" xr:uid="{00000000-0005-0000-0000-00000C000000}"/>
    <cellStyle name="Normal 3 3 3 2" xfId="15" xr:uid="{00000000-0005-0000-0000-00000D000000}"/>
    <cellStyle name="Normal 3 3 4" xfId="13" xr:uid="{00000000-0005-0000-0000-00000E000000}"/>
    <cellStyle name="Normal 3 4" xfId="10" xr:uid="{00000000-0005-0000-0000-00000F000000}"/>
    <cellStyle name="Normal 4" xfId="5" xr:uid="{00000000-0005-0000-0000-000010000000}"/>
    <cellStyle name="Normal 5" xfId="16" xr:uid="{00000000-0005-0000-0000-000011000000}"/>
    <cellStyle name="Normal 6" xfId="18" xr:uid="{00000000-0005-0000-0000-000012000000}"/>
  </cellStyles>
  <dxfs count="63">
    <dxf>
      <font>
        <strike val="0"/>
        <outline val="0"/>
        <shadow val="0"/>
        <u val="none"/>
        <vertAlign val="baseline"/>
        <color auto="1"/>
      </font>
      <protection locked="0" hidden="0"/>
    </dxf>
    <dxf>
      <font>
        <strike val="0"/>
        <outline val="0"/>
        <shadow val="0"/>
        <u val="none"/>
        <vertAlign val="baseline"/>
        <color auto="1"/>
      </font>
      <fill>
        <patternFill patternType="solid">
          <fgColor indexed="64"/>
          <bgColor rgb="FFFFFF00"/>
        </patternFill>
      </fill>
      <alignment horizontal="right" vertical="bottom" textRotation="0" wrapText="0" indent="0" justifyLastLine="0" shrinkToFit="0" readingOrder="0"/>
      <protection locked="0" hidden="0"/>
    </dxf>
    <dxf>
      <border outline="0">
        <left style="thin">
          <color auto="1"/>
        </left>
        <right style="thin">
          <color auto="1"/>
        </right>
      </border>
    </dxf>
    <dxf>
      <font>
        <strike val="0"/>
        <outline val="0"/>
        <shadow val="0"/>
        <u val="none"/>
        <vertAlign val="baseline"/>
        <color auto="1"/>
      </font>
      <protection locked="0" hidden="0"/>
    </dxf>
    <dxf>
      <font>
        <strike val="0"/>
        <outline val="0"/>
        <shadow val="0"/>
        <u val="none"/>
        <vertAlign val="baseline"/>
        <color auto="1"/>
      </font>
      <protection locked="1" hidden="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auto="1"/>
        <name val="Arial"/>
        <scheme val="none"/>
      </font>
      <alignment vertical="bottom" textRotation="0" wrapText="0" indent="0" justifyLastLine="0" shrinkToFit="0" readingOrder="0"/>
    </dxf>
  </dxfs>
  <tableStyles count="1" defaultTableStyle="TableStyleMedium9" defaultPivotStyle="PivotStyleMedium4">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8575" y="9525"/>
          <a:ext cx="8801100" cy="160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sz="1100" b="1" i="0" u="none" strike="noStrike" baseline="0">
              <a:solidFill>
                <a:sysClr val="windowText" lastClr="000000"/>
              </a:solidFill>
              <a:effectLst/>
              <a:latin typeface="+mn-lt"/>
              <a:ea typeface="+mn-ea"/>
              <a:cs typeface="+mn-cs"/>
            </a:rPr>
            <a:t>www.rcuk.ac.uk/research/openaccess/oareporting/</a:t>
          </a:r>
          <a:r>
            <a:rPr lang="en-GB" sz="1100" b="0" i="0" u="none" strike="noStrike" baseline="0">
              <a:solidFill>
                <a:sysClr val="windowText" lastClr="000000"/>
              </a:solidFill>
              <a:effectLst/>
              <a:latin typeface="+mn-lt"/>
              <a:ea typeface="+mn-ea"/>
              <a:cs typeface="+mn-cs"/>
            </a:rPr>
            <a:t> 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47625</xdr:colOff>
      <xdr:row>35</xdr:row>
      <xdr:rowOff>0</xdr:rowOff>
    </xdr:from>
    <xdr:to>
      <xdr:col>7</xdr:col>
      <xdr:colOff>1247775</xdr:colOff>
      <xdr:row>50</xdr:row>
      <xdr:rowOff>190500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0200" y="6648450"/>
          <a:ext cx="5962650" cy="30765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isc%20template%20v4%20revised_NAPIER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ained valu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c" displayName="apc" ref="A4:AB22" dataDxfId="62" tableBorderDxfId="61">
  <autoFilter ref="A4:AB2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000-000001000000}" name="Date of acceptance" totalsRowLabel="Total" dataDxfId="60" totalsRowDxfId="59"/>
    <tableColumn id="2" xr3:uid="{00000000-0010-0000-0000-000002000000}" name="PubMed ID" dataDxfId="58" totalsRowDxfId="57"/>
    <tableColumn id="3" xr3:uid="{00000000-0010-0000-0000-000003000000}" name="DOI" dataDxfId="56" totalsRowDxfId="55"/>
    <tableColumn id="4" xr3:uid="{00000000-0010-0000-0000-000004000000}" name="Publisher" dataDxfId="54" totalsRowDxfId="53"/>
    <tableColumn id="5" xr3:uid="{00000000-0010-0000-0000-000005000000}" name="Journal" dataDxfId="52" totalsRowDxfId="51"/>
    <tableColumn id="6" xr3:uid="{00000000-0010-0000-0000-000006000000}" name="E-ISSN" dataDxfId="50" totalsRowDxfId="49"/>
    <tableColumn id="7" xr3:uid="{00000000-0010-0000-0000-000007000000}" name="Type of publication" dataDxfId="48" totalsRowDxfId="47"/>
    <tableColumn id="8" xr3:uid="{00000000-0010-0000-0000-000008000000}" name="Article title" dataDxfId="46" totalsRowDxfId="45"/>
    <tableColumn id="9" xr3:uid="{00000000-0010-0000-0000-000009000000}" name="Date of publication" dataDxfId="44" totalsRowDxfId="43"/>
    <tableColumn id="10" xr3:uid="{00000000-0010-0000-0000-00000A000000}" name="Fund that APC is paid from (1)" dataDxfId="42" totalsRowDxfId="41"/>
    <tableColumn id="11" xr3:uid="{00000000-0010-0000-0000-00000B000000}" name="Fund that APC is paid from (2)" dataDxfId="40" totalsRowDxfId="39"/>
    <tableColumn id="12" xr3:uid="{00000000-0010-0000-0000-00000C000000}" name="Fund that APC is paid from (3)" dataDxfId="38" totalsRowDxfId="37"/>
    <tableColumn id="13" xr3:uid="{00000000-0010-0000-0000-00000D000000}" name="Funder of research (1)" dataDxfId="36" totalsRowDxfId="35"/>
    <tableColumn id="14" xr3:uid="{00000000-0010-0000-0000-00000E000000}" name="Grant ID (1)" dataDxfId="34" totalsRowDxfId="33"/>
    <tableColumn id="15" xr3:uid="{00000000-0010-0000-0000-00000F000000}" name="Funder of research (2)" dataDxfId="32" totalsRowDxfId="31"/>
    <tableColumn id="16" xr3:uid="{00000000-0010-0000-0000-000010000000}" name="Grant ID (2)" dataDxfId="30" totalsRowDxfId="29"/>
    <tableColumn id="17" xr3:uid="{00000000-0010-0000-0000-000011000000}" name="Funder of research (3)" dataDxfId="28" totalsRowDxfId="27"/>
    <tableColumn id="18" xr3:uid="{00000000-0010-0000-0000-000012000000}" name="Grant ID (3)" dataDxfId="26" totalsRowDxfId="25"/>
    <tableColumn id="19" xr3:uid="{00000000-0010-0000-0000-000013000000}" name="Date of APC payment" dataDxfId="24" totalsRowDxfId="23"/>
    <tableColumn id="20" xr3:uid="{00000000-0010-0000-0000-000014000000}" name="APC paid (actual currency) excluding VAT" dataDxfId="22" totalsRowDxfId="21"/>
    <tableColumn id="21" xr3:uid="{00000000-0010-0000-0000-000015000000}" name="Currency of APC" dataDxfId="20" totalsRowDxfId="19"/>
    <tableColumn id="22" xr3:uid="{00000000-0010-0000-0000-000016000000}" name="APC paid (£) including VAT if charged" dataDxfId="18" totalsRowDxfId="17"/>
    <tableColumn id="23" xr3:uid="{00000000-0010-0000-0000-000017000000}" name="Additional publication costs (£)" dataDxfId="16" totalsRowDxfId="15"/>
    <tableColumn id="24" xr3:uid="{00000000-0010-0000-0000-000018000000}" name="Discounts, memberships &amp; pre-payment agreements" dataDxfId="14" totalsRowDxfId="13"/>
    <tableColumn id="25" xr3:uid="{00000000-0010-0000-0000-000019000000}" name="Amount of APC charged to COAF grant (including VAT if charged) in £" dataDxfId="12" totalsRowDxfId="11"/>
    <tableColumn id="26" xr3:uid="{00000000-0010-0000-0000-00001A000000}" name="Amount of APC charged to RCUK OA fund (including VAT if charged) in £" dataDxfId="10" totalsRowDxfId="9"/>
    <tableColumn id="27" xr3:uid="{00000000-0010-0000-0000-00001B000000}" name="Licence" dataDxfId="8" totalsRowDxfId="7"/>
    <tableColumn id="28" xr3:uid="{00000000-0010-0000-0000-00001C000000}" name="Notes" totalsRowFunction="count" dataDxfId="6" totalsRowDxfId="5"/>
  </tableColumns>
  <tableStyleInfo name="TableStyleLight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44:C51" totalsRowShown="0" headerRowDxfId="4" dataDxfId="3" tableBorderDxfId="2">
  <autoFilter ref="B44:C51" xr:uid="{00000000-0009-0000-0100-000003000000}"/>
  <tableColumns count="2">
    <tableColumn id="1" xr3:uid="{00000000-0010-0000-0100-000001000000}" name="Other OA costs     " dataDxfId="1" dataCellStyle="Normal 3 3"/>
    <tableColumn id="2" xr3:uid="{00000000-0010-0000-0100-000002000000}" name="Amou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
  <sheetViews>
    <sheetView workbookViewId="0">
      <selection activeCell="B24" sqref="B24"/>
    </sheetView>
  </sheetViews>
  <sheetFormatPr defaultRowHeight="15.75" customHeight="1" x14ac:dyDescent="0.25"/>
  <cols>
    <col min="1" max="1" width="27" customWidth="1"/>
    <col min="2" max="2" width="46.81640625" customWidth="1"/>
    <col min="3" max="3" width="58.1796875" customWidth="1"/>
  </cols>
  <sheetData>
    <row r="1" spans="1:4" ht="30" customHeight="1" x14ac:dyDescent="0.3">
      <c r="A1" s="198" t="s">
        <v>91</v>
      </c>
      <c r="B1" s="199"/>
      <c r="C1" s="200"/>
      <c r="D1" s="3"/>
    </row>
    <row r="2" spans="1:4" ht="15.75" customHeight="1" x14ac:dyDescent="0.25">
      <c r="A2" s="201" t="s">
        <v>90</v>
      </c>
      <c r="B2" s="202"/>
      <c r="C2" s="4" t="s">
        <v>88</v>
      </c>
    </row>
    <row r="3" spans="1:4" ht="15.75" customHeight="1" x14ac:dyDescent="0.25">
      <c r="A3" s="5" t="s">
        <v>89</v>
      </c>
      <c r="B3" s="6" t="s">
        <v>94</v>
      </c>
      <c r="C3" s="7"/>
      <c r="D3" s="3"/>
    </row>
    <row r="4" spans="1:4" ht="30" customHeight="1" x14ac:dyDescent="0.25">
      <c r="A4" s="186" t="s">
        <v>116</v>
      </c>
      <c r="B4" s="187"/>
      <c r="C4" s="188"/>
      <c r="D4" s="3"/>
    </row>
    <row r="5" spans="1:4" ht="15.75" customHeight="1" x14ac:dyDescent="0.25">
      <c r="A5" s="189" t="s">
        <v>0</v>
      </c>
      <c r="B5" s="190"/>
      <c r="C5" s="191"/>
      <c r="D5" s="3"/>
    </row>
    <row r="6" spans="1:4" ht="37.5" customHeight="1" x14ac:dyDescent="0.25">
      <c r="A6" s="192"/>
      <c r="B6" s="193"/>
      <c r="C6" s="194"/>
      <c r="D6" s="3"/>
    </row>
    <row r="7" spans="1:4" ht="30" customHeight="1" x14ac:dyDescent="0.25">
      <c r="A7" s="195" t="s">
        <v>44</v>
      </c>
      <c r="B7" s="196"/>
      <c r="C7" s="197"/>
      <c r="D7" s="3"/>
    </row>
  </sheetData>
  <mergeCells count="6">
    <mergeCell ref="A4:C4"/>
    <mergeCell ref="A5:C5"/>
    <mergeCell ref="A6:C6"/>
    <mergeCell ref="A7:C7"/>
    <mergeCell ref="A1:C1"/>
    <mergeCell ref="A2:B2"/>
  </mergeCells>
  <hyperlinks>
    <hyperlink ref="C2" r:id="rId1" xr:uid="{00000000-0004-0000-0000-000000000000}"/>
    <hyperlink ref="B3"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5"/>
  <sheetViews>
    <sheetView zoomScaleNormal="100" workbookViewId="0">
      <selection activeCell="C28" sqref="C28"/>
    </sheetView>
  </sheetViews>
  <sheetFormatPr defaultColWidth="9.1796875" defaultRowHeight="12.5" x14ac:dyDescent="0.25"/>
  <cols>
    <col min="1" max="1" width="13.26953125" style="1" customWidth="1"/>
    <col min="2" max="2" width="57.7265625" style="1" customWidth="1"/>
    <col min="3" max="3" width="71.453125" style="1" customWidth="1"/>
    <col min="4" max="4" width="19.26953125" style="2" customWidth="1"/>
    <col min="5" max="5" width="20.26953125" style="94" customWidth="1"/>
    <col min="6" max="16384" width="9.1796875" style="1"/>
  </cols>
  <sheetData>
    <row r="1" spans="1:5" ht="30" customHeight="1" x14ac:dyDescent="0.3">
      <c r="A1" s="207" t="s">
        <v>98</v>
      </c>
      <c r="B1" s="208"/>
      <c r="C1" s="70"/>
      <c r="D1" s="84"/>
      <c r="E1" s="93"/>
    </row>
    <row r="2" spans="1:5" s="2" customFormat="1" ht="94.9" customHeight="1" x14ac:dyDescent="0.25">
      <c r="A2" s="209" t="s">
        <v>229</v>
      </c>
      <c r="B2" s="210"/>
      <c r="C2" s="71"/>
      <c r="D2" s="66"/>
      <c r="E2" s="66"/>
    </row>
    <row r="3" spans="1:5" s="2" customFormat="1" ht="67.900000000000006" customHeight="1" x14ac:dyDescent="0.25">
      <c r="A3" s="211" t="s">
        <v>227</v>
      </c>
      <c r="B3" s="212"/>
      <c r="C3" s="95"/>
      <c r="D3" s="84"/>
      <c r="E3" s="84"/>
    </row>
    <row r="4" spans="1:5" s="2" customFormat="1" ht="74.5" customHeight="1" x14ac:dyDescent="0.3">
      <c r="A4" s="206" t="s">
        <v>196</v>
      </c>
      <c r="B4" s="206"/>
      <c r="C4" s="96"/>
      <c r="D4" s="84"/>
      <c r="E4" s="84"/>
    </row>
    <row r="5" spans="1:5" s="2" customFormat="1" ht="87" customHeight="1" x14ac:dyDescent="0.25">
      <c r="A5" s="213" t="s">
        <v>228</v>
      </c>
      <c r="B5" s="213"/>
      <c r="C5" s="96"/>
      <c r="D5" s="84"/>
      <c r="E5" s="84"/>
    </row>
    <row r="6" spans="1:5" ht="15.75" customHeight="1" x14ac:dyDescent="0.25">
      <c r="A6" s="91"/>
      <c r="B6" s="91"/>
      <c r="C6" s="72"/>
      <c r="D6" s="84"/>
      <c r="E6" s="93"/>
    </row>
    <row r="7" spans="1:5" ht="28.9" customHeight="1" x14ac:dyDescent="0.3">
      <c r="A7" s="67"/>
      <c r="B7" s="67" t="s">
        <v>198</v>
      </c>
      <c r="C7" s="69" t="s">
        <v>199</v>
      </c>
      <c r="D7" s="92" t="s">
        <v>95</v>
      </c>
      <c r="E7" s="156" t="s">
        <v>96</v>
      </c>
    </row>
    <row r="8" spans="1:5" ht="39" x14ac:dyDescent="0.25">
      <c r="A8" s="119" t="s">
        <v>1</v>
      </c>
      <c r="B8" s="150" t="s">
        <v>134</v>
      </c>
      <c r="C8" s="150" t="s">
        <v>135</v>
      </c>
      <c r="D8" s="150" t="s">
        <v>136</v>
      </c>
      <c r="E8" s="149" t="s">
        <v>137</v>
      </c>
    </row>
    <row r="9" spans="1:5" x14ac:dyDescent="0.25">
      <c r="A9" s="204" t="s">
        <v>2</v>
      </c>
      <c r="B9" s="151" t="s">
        <v>3</v>
      </c>
      <c r="C9" s="151" t="s">
        <v>138</v>
      </c>
      <c r="D9" s="151"/>
      <c r="E9" s="125" t="s">
        <v>139</v>
      </c>
    </row>
    <row r="10" spans="1:5" ht="25" x14ac:dyDescent="0.25">
      <c r="A10" s="204"/>
      <c r="B10" s="151" t="s">
        <v>4</v>
      </c>
      <c r="C10" s="151" t="s">
        <v>57</v>
      </c>
      <c r="D10" s="151" t="s">
        <v>50</v>
      </c>
      <c r="E10" s="125" t="s">
        <v>105</v>
      </c>
    </row>
    <row r="11" spans="1:5" ht="25" x14ac:dyDescent="0.25">
      <c r="A11" s="204"/>
      <c r="B11" s="150" t="s">
        <v>5</v>
      </c>
      <c r="C11" s="150" t="s">
        <v>233</v>
      </c>
      <c r="D11" s="150" t="s">
        <v>51</v>
      </c>
      <c r="E11" s="149" t="s">
        <v>107</v>
      </c>
    </row>
    <row r="12" spans="1:5" ht="37.5" x14ac:dyDescent="0.25">
      <c r="A12" s="204"/>
      <c r="B12" s="150" t="s">
        <v>6</v>
      </c>
      <c r="C12" s="150" t="s">
        <v>234</v>
      </c>
      <c r="D12" s="150"/>
      <c r="E12" s="149" t="s">
        <v>108</v>
      </c>
    </row>
    <row r="13" spans="1:5" ht="25" x14ac:dyDescent="0.25">
      <c r="A13" s="204"/>
      <c r="B13" s="150" t="s">
        <v>7</v>
      </c>
      <c r="C13" s="150" t="s">
        <v>235</v>
      </c>
      <c r="D13" s="150" t="s">
        <v>56</v>
      </c>
      <c r="E13" s="149" t="s">
        <v>106</v>
      </c>
    </row>
    <row r="14" spans="1:5" ht="25" x14ac:dyDescent="0.25">
      <c r="A14" s="204"/>
      <c r="B14" s="150" t="s">
        <v>8</v>
      </c>
      <c r="C14" s="150" t="s">
        <v>236</v>
      </c>
      <c r="D14" s="150" t="s">
        <v>140</v>
      </c>
      <c r="E14" s="149" t="s">
        <v>49</v>
      </c>
    </row>
    <row r="15" spans="1:5" x14ac:dyDescent="0.25">
      <c r="A15" s="204"/>
      <c r="B15" s="151" t="s">
        <v>9</v>
      </c>
      <c r="C15" s="151" t="s">
        <v>10</v>
      </c>
      <c r="D15" s="151" t="s">
        <v>52</v>
      </c>
      <c r="E15" s="125" t="s">
        <v>109</v>
      </c>
    </row>
    <row r="16" spans="1:5" ht="25" x14ac:dyDescent="0.25">
      <c r="A16" s="205"/>
      <c r="B16" s="152" t="s">
        <v>11</v>
      </c>
      <c r="C16" s="152" t="s">
        <v>129</v>
      </c>
      <c r="D16" s="152" t="s">
        <v>53</v>
      </c>
      <c r="E16" s="126" t="s">
        <v>110</v>
      </c>
    </row>
    <row r="17" spans="1:5" ht="37.5" x14ac:dyDescent="0.25">
      <c r="A17" s="203" t="s">
        <v>12</v>
      </c>
      <c r="B17" s="151" t="s">
        <v>13</v>
      </c>
      <c r="C17" s="151" t="s">
        <v>39</v>
      </c>
      <c r="D17" s="151"/>
      <c r="E17" s="125" t="s">
        <v>115</v>
      </c>
    </row>
    <row r="18" spans="1:5" x14ac:dyDescent="0.25">
      <c r="A18" s="204"/>
      <c r="B18" s="150" t="s">
        <v>14</v>
      </c>
      <c r="C18" s="150" t="s">
        <v>15</v>
      </c>
      <c r="D18" s="150"/>
      <c r="E18" s="149" t="s">
        <v>115</v>
      </c>
    </row>
    <row r="19" spans="1:5" x14ac:dyDescent="0.25">
      <c r="A19" s="204"/>
      <c r="B19" s="150" t="s">
        <v>16</v>
      </c>
      <c r="C19" s="150" t="s">
        <v>17</v>
      </c>
      <c r="D19" s="150"/>
      <c r="E19" s="149" t="s">
        <v>115</v>
      </c>
    </row>
    <row r="20" spans="1:5" ht="37.5" x14ac:dyDescent="0.25">
      <c r="A20" s="204"/>
      <c r="B20" s="151" t="s">
        <v>18</v>
      </c>
      <c r="C20" s="151" t="s">
        <v>230</v>
      </c>
      <c r="D20" s="151" t="s">
        <v>54</v>
      </c>
      <c r="E20" s="125"/>
    </row>
    <row r="21" spans="1:5" x14ac:dyDescent="0.25">
      <c r="A21" s="204"/>
      <c r="B21" s="151" t="s">
        <v>45</v>
      </c>
      <c r="C21" s="151" t="s">
        <v>231</v>
      </c>
      <c r="D21" s="151" t="s">
        <v>54</v>
      </c>
      <c r="E21" s="125"/>
    </row>
    <row r="22" spans="1:5" x14ac:dyDescent="0.25">
      <c r="A22" s="204"/>
      <c r="B22" s="150" t="s">
        <v>19</v>
      </c>
      <c r="C22" s="150" t="s">
        <v>60</v>
      </c>
      <c r="D22" s="150" t="s">
        <v>54</v>
      </c>
      <c r="E22" s="149"/>
    </row>
    <row r="23" spans="1:5" x14ac:dyDescent="0.25">
      <c r="A23" s="204"/>
      <c r="B23" s="150" t="s">
        <v>46</v>
      </c>
      <c r="C23" s="150" t="s">
        <v>141</v>
      </c>
      <c r="D23" s="150" t="s">
        <v>54</v>
      </c>
      <c r="E23" s="149"/>
    </row>
    <row r="24" spans="1:5" x14ac:dyDescent="0.25">
      <c r="A24" s="204"/>
      <c r="B24" s="150" t="s">
        <v>20</v>
      </c>
      <c r="C24" s="150" t="s">
        <v>61</v>
      </c>
      <c r="D24" s="150" t="s">
        <v>54</v>
      </c>
      <c r="E24" s="149"/>
    </row>
    <row r="25" spans="1:5" x14ac:dyDescent="0.25">
      <c r="A25" s="205"/>
      <c r="B25" s="150" t="s">
        <v>47</v>
      </c>
      <c r="C25" s="150" t="s">
        <v>142</v>
      </c>
      <c r="D25" s="150" t="s">
        <v>54</v>
      </c>
      <c r="E25" s="149"/>
    </row>
    <row r="26" spans="1:5" ht="37.5" x14ac:dyDescent="0.25">
      <c r="A26" s="203" t="s">
        <v>21</v>
      </c>
      <c r="B26" s="152" t="s">
        <v>22</v>
      </c>
      <c r="C26" s="152" t="s">
        <v>143</v>
      </c>
      <c r="D26" s="152"/>
      <c r="E26" s="126" t="s">
        <v>112</v>
      </c>
    </row>
    <row r="27" spans="1:5" ht="50" x14ac:dyDescent="0.25">
      <c r="A27" s="204"/>
      <c r="B27" s="150" t="s">
        <v>42</v>
      </c>
      <c r="C27" s="150" t="s">
        <v>144</v>
      </c>
      <c r="D27" s="150"/>
      <c r="E27" s="149" t="s">
        <v>114</v>
      </c>
    </row>
    <row r="28" spans="1:5" x14ac:dyDescent="0.25">
      <c r="A28" s="204"/>
      <c r="B28" s="150" t="s">
        <v>23</v>
      </c>
      <c r="C28" s="150" t="s">
        <v>130</v>
      </c>
      <c r="D28" s="150"/>
      <c r="E28" s="149" t="s">
        <v>113</v>
      </c>
    </row>
    <row r="29" spans="1:5" ht="50" x14ac:dyDescent="0.25">
      <c r="A29" s="204"/>
      <c r="B29" s="151" t="s">
        <v>28</v>
      </c>
      <c r="C29" s="151" t="s">
        <v>131</v>
      </c>
      <c r="D29" s="151"/>
      <c r="E29" s="125"/>
    </row>
    <row r="30" spans="1:5" ht="37.5" x14ac:dyDescent="0.25">
      <c r="A30" s="204"/>
      <c r="B30" s="153" t="s">
        <v>43</v>
      </c>
      <c r="C30" s="153" t="s">
        <v>59</v>
      </c>
      <c r="D30" s="153"/>
      <c r="E30" s="131"/>
    </row>
    <row r="31" spans="1:5" ht="37.5" x14ac:dyDescent="0.25">
      <c r="A31" s="204"/>
      <c r="B31" s="151" t="s">
        <v>24</v>
      </c>
      <c r="C31" s="151" t="s">
        <v>132</v>
      </c>
      <c r="D31" s="151" t="s">
        <v>49</v>
      </c>
      <c r="E31" s="125"/>
    </row>
    <row r="32" spans="1:5" x14ac:dyDescent="0.25">
      <c r="A32" s="204"/>
      <c r="B32" s="154" t="s">
        <v>25</v>
      </c>
      <c r="C32" s="154" t="s">
        <v>87</v>
      </c>
      <c r="D32" s="154" t="s">
        <v>49</v>
      </c>
      <c r="E32" s="135"/>
    </row>
    <row r="33" spans="1:5" x14ac:dyDescent="0.25">
      <c r="A33" s="205"/>
      <c r="B33" s="153" t="s">
        <v>48</v>
      </c>
      <c r="C33" s="153" t="s">
        <v>133</v>
      </c>
      <c r="D33" s="153" t="s">
        <v>49</v>
      </c>
      <c r="E33" s="131"/>
    </row>
    <row r="34" spans="1:5" ht="13" x14ac:dyDescent="0.25">
      <c r="A34" s="119" t="s">
        <v>26</v>
      </c>
      <c r="B34" s="151" t="s">
        <v>29</v>
      </c>
      <c r="C34" s="151" t="s">
        <v>58</v>
      </c>
      <c r="D34" s="151" t="s">
        <v>55</v>
      </c>
      <c r="E34" s="125" t="s">
        <v>111</v>
      </c>
    </row>
    <row r="35" spans="1:5" ht="25" x14ac:dyDescent="0.25">
      <c r="A35" s="68" t="s">
        <v>27</v>
      </c>
      <c r="B35" s="155" t="s">
        <v>27</v>
      </c>
      <c r="C35" s="155" t="s">
        <v>97</v>
      </c>
      <c r="D35" s="155"/>
      <c r="E35" s="132" t="s">
        <v>104</v>
      </c>
    </row>
  </sheetData>
  <mergeCells count="8">
    <mergeCell ref="A17:A25"/>
    <mergeCell ref="A4:B4"/>
    <mergeCell ref="A1:B1"/>
    <mergeCell ref="A26:A33"/>
    <mergeCell ref="A2:B2"/>
    <mergeCell ref="A3:B3"/>
    <mergeCell ref="A9:A16"/>
    <mergeCell ref="A5:B5"/>
  </mergeCells>
  <hyperlinks>
    <hyperlink ref="E35" r:id="rId1" xr:uid="{00000000-0004-0000-0100-000000000000}"/>
    <hyperlink ref="E10" r:id="rId2" xr:uid="{00000000-0004-0000-0100-000001000000}"/>
    <hyperlink ref="E13" r:id="rId3" xr:uid="{00000000-0004-0000-0100-000002000000}"/>
    <hyperlink ref="E11" r:id="rId4" xr:uid="{00000000-0004-0000-0100-000003000000}"/>
    <hyperlink ref="E12" r:id="rId5" xr:uid="{00000000-0004-0000-0100-000004000000}"/>
    <hyperlink ref="E15" r:id="rId6" xr:uid="{00000000-0004-0000-0100-000005000000}"/>
    <hyperlink ref="E16" r:id="rId7" xr:uid="{00000000-0004-0000-0100-000006000000}"/>
    <hyperlink ref="E34" r:id="rId8" xr:uid="{00000000-0004-0000-0100-000007000000}"/>
    <hyperlink ref="E26" r:id="rId9" xr:uid="{00000000-0004-0000-0100-000008000000}"/>
    <hyperlink ref="E28" r:id="rId10" xr:uid="{00000000-0004-0000-0100-000009000000}"/>
    <hyperlink ref="E27" r:id="rId11" xr:uid="{00000000-0004-0000-0100-00000A000000}"/>
    <hyperlink ref="E17" r:id="rId12" xr:uid="{00000000-0004-0000-0100-00000B000000}"/>
    <hyperlink ref="E18" r:id="rId13" xr:uid="{00000000-0004-0000-0100-00000C000000}"/>
    <hyperlink ref="E19" r:id="rId14" xr:uid="{00000000-0004-0000-0100-00000D000000}"/>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23"/>
  <sheetViews>
    <sheetView topLeftCell="AQ1" zoomScaleNormal="100" zoomScaleSheetLayoutView="100" workbookViewId="0">
      <pane ySplit="4" topLeftCell="A5" activePane="bottomLeft" state="frozen"/>
      <selection pane="bottomLeft" activeCell="E21" sqref="E21"/>
    </sheetView>
  </sheetViews>
  <sheetFormatPr defaultColWidth="10.7265625" defaultRowHeight="15.75" customHeight="1" x14ac:dyDescent="0.25"/>
  <cols>
    <col min="1" max="1" width="13.1796875" style="99" customWidth="1"/>
    <col min="2" max="8" width="10.7265625" style="97"/>
    <col min="9" max="9" width="10.7265625" style="99"/>
    <col min="10" max="18" width="10.7265625" style="97"/>
    <col min="19" max="19" width="10.7265625" style="99"/>
    <col min="20" max="23" width="10.7265625" style="97"/>
    <col min="24" max="24" width="13" style="97" customWidth="1"/>
    <col min="25" max="27" width="10.7265625" style="97"/>
    <col min="28" max="28" width="16.7265625" style="162" customWidth="1"/>
    <col min="29" max="16384" width="10.7265625" style="97"/>
  </cols>
  <sheetData>
    <row r="1" spans="1:30" s="165" customFormat="1" ht="15.75" customHeight="1" x14ac:dyDescent="0.3">
      <c r="A1" s="163" t="s">
        <v>239</v>
      </c>
      <c r="B1" s="115"/>
      <c r="C1" s="115"/>
      <c r="D1" s="115"/>
      <c r="E1" s="115"/>
      <c r="F1" s="115"/>
      <c r="G1" s="115"/>
      <c r="I1" s="218" t="s">
        <v>226</v>
      </c>
      <c r="J1" s="218"/>
      <c r="K1" s="219" t="s">
        <v>221</v>
      </c>
      <c r="L1" s="219"/>
      <c r="M1" s="220" t="s">
        <v>222</v>
      </c>
      <c r="N1" s="220"/>
      <c r="O1" s="115"/>
      <c r="P1" s="115"/>
      <c r="Q1" s="115"/>
      <c r="R1" s="115"/>
      <c r="S1" s="164"/>
    </row>
    <row r="2" spans="1:30" s="165" customFormat="1" ht="17.5" customHeight="1" thickBot="1" x14ac:dyDescent="0.35">
      <c r="A2" s="163" t="s">
        <v>240</v>
      </c>
      <c r="B2" s="115"/>
      <c r="C2" s="115"/>
      <c r="D2" s="115"/>
      <c r="E2" s="115"/>
      <c r="F2" s="115"/>
      <c r="G2" s="115"/>
      <c r="I2" s="218"/>
      <c r="J2" s="218"/>
      <c r="K2" s="219"/>
      <c r="L2" s="219"/>
      <c r="M2" s="220"/>
      <c r="N2" s="220"/>
      <c r="O2" s="115"/>
      <c r="P2" s="115"/>
      <c r="Q2" s="115"/>
      <c r="R2" s="115"/>
      <c r="S2" s="164"/>
    </row>
    <row r="3" spans="1:30" s="98" customFormat="1" ht="23.5" customHeight="1" x14ac:dyDescent="0.3">
      <c r="A3" s="122"/>
      <c r="B3" s="122"/>
      <c r="C3" s="122"/>
      <c r="D3" s="214" t="s">
        <v>232</v>
      </c>
      <c r="E3" s="215"/>
      <c r="F3" s="215"/>
      <c r="G3" s="216"/>
      <c r="H3" s="121"/>
      <c r="I3" s="122"/>
      <c r="J3" s="121"/>
      <c r="K3" s="121"/>
      <c r="L3" s="121"/>
      <c r="M3" s="121"/>
      <c r="N3" s="121"/>
      <c r="O3" s="121"/>
      <c r="P3" s="121"/>
      <c r="Q3" s="121"/>
      <c r="R3" s="121"/>
      <c r="S3" s="122"/>
      <c r="T3" s="217"/>
      <c r="U3" s="217"/>
      <c r="V3" s="217"/>
      <c r="W3" s="121"/>
      <c r="X3" s="121"/>
      <c r="Y3" s="121"/>
      <c r="Z3" s="121"/>
      <c r="AA3" s="121"/>
      <c r="AB3" s="159"/>
    </row>
    <row r="4" spans="1:30" s="116" customFormat="1" ht="76.900000000000006" customHeight="1" x14ac:dyDescent="0.3">
      <c r="A4" s="127" t="s">
        <v>134</v>
      </c>
      <c r="B4" s="136" t="s">
        <v>3</v>
      </c>
      <c r="C4" s="136" t="s">
        <v>4</v>
      </c>
      <c r="D4" s="127" t="s">
        <v>5</v>
      </c>
      <c r="E4" s="127" t="s">
        <v>6</v>
      </c>
      <c r="F4" s="127" t="s">
        <v>197</v>
      </c>
      <c r="G4" s="127" t="s">
        <v>8</v>
      </c>
      <c r="H4" s="137" t="s">
        <v>9</v>
      </c>
      <c r="I4" s="138" t="s">
        <v>11</v>
      </c>
      <c r="J4" s="137" t="s">
        <v>13</v>
      </c>
      <c r="K4" s="127" t="s">
        <v>14</v>
      </c>
      <c r="L4" s="127" t="s">
        <v>16</v>
      </c>
      <c r="M4" s="137" t="s">
        <v>18</v>
      </c>
      <c r="N4" s="137" t="s">
        <v>45</v>
      </c>
      <c r="O4" s="127" t="s">
        <v>19</v>
      </c>
      <c r="P4" s="127" t="s">
        <v>46</v>
      </c>
      <c r="Q4" s="127" t="s">
        <v>20</v>
      </c>
      <c r="R4" s="127" t="s">
        <v>47</v>
      </c>
      <c r="S4" s="138" t="s">
        <v>22</v>
      </c>
      <c r="T4" s="127" t="s">
        <v>42</v>
      </c>
      <c r="U4" s="127" t="s">
        <v>23</v>
      </c>
      <c r="V4" s="120" t="s">
        <v>28</v>
      </c>
      <c r="W4" s="128" t="s">
        <v>43</v>
      </c>
      <c r="X4" s="120" t="s">
        <v>24</v>
      </c>
      <c r="Y4" s="134" t="s">
        <v>215</v>
      </c>
      <c r="Z4" s="128" t="s">
        <v>216</v>
      </c>
      <c r="AA4" s="120" t="s">
        <v>29</v>
      </c>
      <c r="AB4" s="158" t="s">
        <v>27</v>
      </c>
      <c r="AC4" s="129"/>
      <c r="AD4" s="129"/>
    </row>
    <row r="5" spans="1:30" s="140" customFormat="1" ht="13.5" customHeight="1" x14ac:dyDescent="0.25">
      <c r="A5" s="167" t="s">
        <v>245</v>
      </c>
      <c r="B5" s="168"/>
      <c r="C5" s="169" t="s">
        <v>246</v>
      </c>
      <c r="D5" s="170" t="s">
        <v>247</v>
      </c>
      <c r="E5" s="170" t="s">
        <v>248</v>
      </c>
      <c r="F5" s="170"/>
      <c r="G5" s="170" t="s">
        <v>249</v>
      </c>
      <c r="H5" s="169" t="s">
        <v>250</v>
      </c>
      <c r="I5" s="171" t="s">
        <v>251</v>
      </c>
      <c r="J5" s="172" t="s">
        <v>160</v>
      </c>
      <c r="K5" s="170"/>
      <c r="L5" s="170"/>
      <c r="M5" s="172" t="s">
        <v>34</v>
      </c>
      <c r="N5" s="169"/>
      <c r="O5" s="170"/>
      <c r="P5" s="170"/>
      <c r="Q5" s="170"/>
      <c r="R5" s="170"/>
      <c r="S5" s="171" t="s">
        <v>252</v>
      </c>
      <c r="T5" s="170"/>
      <c r="U5" s="170" t="s">
        <v>253</v>
      </c>
      <c r="V5" s="169">
        <v>2200</v>
      </c>
      <c r="W5" s="168"/>
      <c r="X5" s="169" t="s">
        <v>154</v>
      </c>
      <c r="Y5" s="173"/>
      <c r="Z5" s="168"/>
      <c r="AA5" s="169" t="s">
        <v>40</v>
      </c>
      <c r="AB5" s="160"/>
      <c r="AC5" s="139"/>
      <c r="AD5" s="139"/>
    </row>
    <row r="6" spans="1:30" s="140" customFormat="1" ht="15.75" customHeight="1" x14ac:dyDescent="0.25">
      <c r="A6" s="167" t="s">
        <v>254</v>
      </c>
      <c r="B6" s="168"/>
      <c r="C6" s="169" t="s">
        <v>255</v>
      </c>
      <c r="D6" s="170" t="s">
        <v>256</v>
      </c>
      <c r="E6" s="170" t="s">
        <v>257</v>
      </c>
      <c r="F6" s="170" t="s">
        <v>258</v>
      </c>
      <c r="G6" s="170" t="s">
        <v>249</v>
      </c>
      <c r="H6" s="169" t="s">
        <v>259</v>
      </c>
      <c r="I6" s="171" t="s">
        <v>260</v>
      </c>
      <c r="J6" s="172" t="s">
        <v>160</v>
      </c>
      <c r="K6" s="170"/>
      <c r="L6" s="170"/>
      <c r="M6" s="172" t="s">
        <v>34</v>
      </c>
      <c r="N6" s="169"/>
      <c r="O6" s="170"/>
      <c r="P6" s="170"/>
      <c r="Q6" s="170"/>
      <c r="R6" s="170"/>
      <c r="S6" s="171" t="s">
        <v>261</v>
      </c>
      <c r="T6" s="170"/>
      <c r="U6" s="170" t="s">
        <v>253</v>
      </c>
      <c r="V6" s="169">
        <v>2200</v>
      </c>
      <c r="W6" s="168"/>
      <c r="X6" s="169" t="s">
        <v>154</v>
      </c>
      <c r="Y6" s="173"/>
      <c r="Z6" s="168"/>
      <c r="AA6" s="169" t="s">
        <v>40</v>
      </c>
      <c r="AB6" s="160" t="s">
        <v>37</v>
      </c>
      <c r="AC6" s="139"/>
      <c r="AD6" s="139"/>
    </row>
    <row r="7" spans="1:30" s="140" customFormat="1" ht="15.75" customHeight="1" x14ac:dyDescent="0.25">
      <c r="A7" s="167" t="s">
        <v>262</v>
      </c>
      <c r="B7" s="168"/>
      <c r="C7" s="169" t="s">
        <v>263</v>
      </c>
      <c r="D7" s="170" t="s">
        <v>256</v>
      </c>
      <c r="E7" s="170" t="s">
        <v>264</v>
      </c>
      <c r="F7" s="170"/>
      <c r="G7" s="170" t="s">
        <v>249</v>
      </c>
      <c r="H7" s="169" t="s">
        <v>265</v>
      </c>
      <c r="I7" s="171" t="s">
        <v>266</v>
      </c>
      <c r="J7" s="172" t="s">
        <v>160</v>
      </c>
      <c r="K7" s="170"/>
      <c r="L7" s="170"/>
      <c r="M7" s="172" t="s">
        <v>34</v>
      </c>
      <c r="N7" s="169"/>
      <c r="O7" s="170"/>
      <c r="P7" s="170"/>
      <c r="Q7" s="170"/>
      <c r="R7" s="170"/>
      <c r="S7" s="171" t="s">
        <v>267</v>
      </c>
      <c r="T7" s="170"/>
      <c r="U7" s="170" t="s">
        <v>253</v>
      </c>
      <c r="V7" s="169">
        <v>2200</v>
      </c>
      <c r="W7" s="168"/>
      <c r="X7" s="169" t="s">
        <v>154</v>
      </c>
      <c r="Y7" s="173"/>
      <c r="Z7" s="168"/>
      <c r="AA7" s="169" t="s">
        <v>40</v>
      </c>
      <c r="AB7" s="160"/>
      <c r="AC7" s="139"/>
      <c r="AD7" s="139"/>
    </row>
    <row r="8" spans="1:30" s="140" customFormat="1" ht="15.75" customHeight="1" x14ac:dyDescent="0.25">
      <c r="A8" s="167" t="s">
        <v>268</v>
      </c>
      <c r="B8" s="168"/>
      <c r="C8" s="169" t="s">
        <v>269</v>
      </c>
      <c r="D8" s="170" t="s">
        <v>270</v>
      </c>
      <c r="E8" s="170" t="s">
        <v>271</v>
      </c>
      <c r="F8" s="170"/>
      <c r="G8" s="170" t="s">
        <v>249</v>
      </c>
      <c r="H8" s="169" t="s">
        <v>272</v>
      </c>
      <c r="I8" s="171" t="s">
        <v>273</v>
      </c>
      <c r="J8" s="172" t="s">
        <v>160</v>
      </c>
      <c r="K8" s="170"/>
      <c r="L8" s="170"/>
      <c r="M8" s="172" t="s">
        <v>34</v>
      </c>
      <c r="N8" s="169"/>
      <c r="O8" s="170"/>
      <c r="P8" s="170"/>
      <c r="Q8" s="170"/>
      <c r="R8" s="170"/>
      <c r="S8" s="174" t="s">
        <v>268</v>
      </c>
      <c r="T8" s="170"/>
      <c r="U8" s="170" t="s">
        <v>274</v>
      </c>
      <c r="V8" s="169">
        <v>925</v>
      </c>
      <c r="W8" s="168"/>
      <c r="X8" s="169" t="s">
        <v>160</v>
      </c>
      <c r="Y8" s="173"/>
      <c r="Z8" s="168"/>
      <c r="AA8" s="169" t="s">
        <v>40</v>
      </c>
      <c r="AB8" s="160"/>
      <c r="AC8" s="139"/>
      <c r="AD8" s="139"/>
    </row>
    <row r="9" spans="1:30" s="123" customFormat="1" ht="15.75" customHeight="1" x14ac:dyDescent="0.25">
      <c r="A9" s="167" t="s">
        <v>275</v>
      </c>
      <c r="B9" s="168"/>
      <c r="C9" s="169"/>
      <c r="D9" s="170" t="s">
        <v>276</v>
      </c>
      <c r="E9" s="170" t="s">
        <v>277</v>
      </c>
      <c r="F9" s="170"/>
      <c r="G9" s="170" t="s">
        <v>249</v>
      </c>
      <c r="H9" s="169" t="s">
        <v>278</v>
      </c>
      <c r="I9" s="171" t="s">
        <v>279</v>
      </c>
      <c r="J9" s="172" t="s">
        <v>160</v>
      </c>
      <c r="K9" s="170"/>
      <c r="L9" s="170"/>
      <c r="M9" s="172" t="s">
        <v>34</v>
      </c>
      <c r="N9" s="169"/>
      <c r="O9" s="170"/>
      <c r="P9" s="170"/>
      <c r="Q9" s="170"/>
      <c r="R9" s="170"/>
      <c r="S9" s="174" t="s">
        <v>275</v>
      </c>
      <c r="T9" s="170"/>
      <c r="U9" s="170" t="s">
        <v>280</v>
      </c>
      <c r="V9" s="169">
        <v>655</v>
      </c>
      <c r="W9" s="168"/>
      <c r="X9" s="169" t="s">
        <v>160</v>
      </c>
      <c r="Y9" s="173"/>
      <c r="Z9" s="168"/>
      <c r="AA9" s="169" t="s">
        <v>40</v>
      </c>
      <c r="AB9" s="161"/>
      <c r="AC9" s="115"/>
      <c r="AD9" s="115"/>
    </row>
    <row r="10" spans="1:30" s="123" customFormat="1" ht="15.75" customHeight="1" x14ac:dyDescent="0.25">
      <c r="A10" s="167" t="s">
        <v>281</v>
      </c>
      <c r="B10" s="168"/>
      <c r="C10" s="169" t="s">
        <v>282</v>
      </c>
      <c r="D10" s="170" t="s">
        <v>256</v>
      </c>
      <c r="E10" s="170" t="s">
        <v>283</v>
      </c>
      <c r="F10" s="170" t="s">
        <v>284</v>
      </c>
      <c r="G10" s="170" t="s">
        <v>249</v>
      </c>
      <c r="H10" s="169" t="s">
        <v>285</v>
      </c>
      <c r="I10" s="171" t="s">
        <v>286</v>
      </c>
      <c r="J10" s="172" t="s">
        <v>160</v>
      </c>
      <c r="K10" s="170"/>
      <c r="L10" s="170"/>
      <c r="M10" s="172" t="s">
        <v>34</v>
      </c>
      <c r="N10" s="169"/>
      <c r="O10" s="170"/>
      <c r="P10" s="170"/>
      <c r="Q10" s="170"/>
      <c r="R10" s="170"/>
      <c r="S10" s="171" t="s">
        <v>267</v>
      </c>
      <c r="T10" s="170"/>
      <c r="U10" s="170" t="s">
        <v>253</v>
      </c>
      <c r="V10" s="169">
        <v>2200</v>
      </c>
      <c r="W10" s="168"/>
      <c r="X10" s="169" t="s">
        <v>154</v>
      </c>
      <c r="Y10" s="173"/>
      <c r="Z10" s="168"/>
      <c r="AA10" s="169" t="s">
        <v>40</v>
      </c>
      <c r="AB10" s="161"/>
      <c r="AC10" s="115"/>
      <c r="AD10" s="115"/>
    </row>
    <row r="11" spans="1:30" s="123" customFormat="1" ht="15.75" customHeight="1" x14ac:dyDescent="0.25">
      <c r="A11" s="167" t="s">
        <v>287</v>
      </c>
      <c r="B11" s="168"/>
      <c r="C11" s="169" t="s">
        <v>288</v>
      </c>
      <c r="D11" s="170" t="s">
        <v>256</v>
      </c>
      <c r="E11" s="170" t="s">
        <v>289</v>
      </c>
      <c r="F11" s="170" t="s">
        <v>290</v>
      </c>
      <c r="G11" s="170" t="s">
        <v>249</v>
      </c>
      <c r="H11" s="169" t="s">
        <v>291</v>
      </c>
      <c r="I11" s="171" t="s">
        <v>292</v>
      </c>
      <c r="J11" s="172" t="s">
        <v>160</v>
      </c>
      <c r="K11" s="170"/>
      <c r="L11" s="170"/>
      <c r="M11" s="172" t="s">
        <v>34</v>
      </c>
      <c r="N11" s="169"/>
      <c r="O11" s="170"/>
      <c r="P11" s="170"/>
      <c r="Q11" s="170"/>
      <c r="R11" s="170"/>
      <c r="S11" s="171" t="s">
        <v>293</v>
      </c>
      <c r="T11" s="170"/>
      <c r="U11" s="170" t="s">
        <v>253</v>
      </c>
      <c r="V11" s="169">
        <v>2200</v>
      </c>
      <c r="W11" s="168"/>
      <c r="X11" s="169" t="s">
        <v>154</v>
      </c>
      <c r="Y11" s="173"/>
      <c r="Z11" s="168"/>
      <c r="AA11" s="169" t="s">
        <v>40</v>
      </c>
      <c r="AB11" s="161"/>
      <c r="AC11" s="115"/>
      <c r="AD11" s="115"/>
    </row>
    <row r="12" spans="1:30" s="123" customFormat="1" ht="15.75" customHeight="1" x14ac:dyDescent="0.3">
      <c r="A12" s="175" t="s">
        <v>294</v>
      </c>
      <c r="B12" s="176"/>
      <c r="C12" s="175" t="s">
        <v>295</v>
      </c>
      <c r="D12" s="175" t="s">
        <v>296</v>
      </c>
      <c r="E12" s="175" t="s">
        <v>297</v>
      </c>
      <c r="F12" s="175" t="s">
        <v>298</v>
      </c>
      <c r="G12" s="175" t="s">
        <v>249</v>
      </c>
      <c r="H12" s="177" t="s">
        <v>299</v>
      </c>
      <c r="I12" s="177" t="s">
        <v>300</v>
      </c>
      <c r="J12" s="172" t="s">
        <v>160</v>
      </c>
      <c r="K12" s="178"/>
      <c r="L12" s="178"/>
      <c r="M12" s="172" t="s">
        <v>34</v>
      </c>
      <c r="N12" s="172"/>
      <c r="O12" s="178" t="s">
        <v>301</v>
      </c>
      <c r="P12" s="178" t="s">
        <v>302</v>
      </c>
      <c r="Q12" s="178"/>
      <c r="R12" s="178"/>
      <c r="S12" s="179" t="s">
        <v>303</v>
      </c>
      <c r="T12" s="178"/>
      <c r="U12" s="178" t="s">
        <v>274</v>
      </c>
      <c r="V12" s="172">
        <v>2812</v>
      </c>
      <c r="W12" s="180"/>
      <c r="X12" s="172"/>
      <c r="Y12" s="181"/>
      <c r="Z12" s="180"/>
      <c r="AA12" s="172" t="s">
        <v>304</v>
      </c>
      <c r="AB12" s="161"/>
      <c r="AC12" s="115"/>
      <c r="AD12" s="115"/>
    </row>
    <row r="13" spans="1:30" s="123" customFormat="1" ht="15.75" customHeight="1" x14ac:dyDescent="0.3">
      <c r="A13" s="175" t="s">
        <v>305</v>
      </c>
      <c r="B13" s="176"/>
      <c r="C13" s="175" t="s">
        <v>306</v>
      </c>
      <c r="D13" s="175" t="s">
        <v>307</v>
      </c>
      <c r="E13" s="175" t="s">
        <v>308</v>
      </c>
      <c r="F13" s="175" t="s">
        <v>309</v>
      </c>
      <c r="G13" s="175" t="s">
        <v>249</v>
      </c>
      <c r="H13" s="177" t="s">
        <v>310</v>
      </c>
      <c r="I13" s="177" t="s">
        <v>311</v>
      </c>
      <c r="J13" s="172" t="s">
        <v>160</v>
      </c>
      <c r="K13" s="178"/>
      <c r="L13" s="178"/>
      <c r="M13" s="172" t="s">
        <v>34</v>
      </c>
      <c r="N13" s="172"/>
      <c r="O13" s="178"/>
      <c r="P13" s="178"/>
      <c r="Q13" s="178"/>
      <c r="R13" s="178"/>
      <c r="S13" s="182" t="s">
        <v>312</v>
      </c>
      <c r="T13" s="178"/>
      <c r="U13" s="178" t="s">
        <v>274</v>
      </c>
      <c r="V13" s="172">
        <v>2000</v>
      </c>
      <c r="W13" s="180"/>
      <c r="X13" s="172"/>
      <c r="Y13" s="181"/>
      <c r="Z13" s="180"/>
      <c r="AA13" s="172" t="s">
        <v>41</v>
      </c>
      <c r="AB13" s="161"/>
      <c r="AC13" s="115"/>
      <c r="AD13" s="115"/>
    </row>
    <row r="14" spans="1:30" s="123" customFormat="1" ht="15.75" customHeight="1" x14ac:dyDescent="0.3">
      <c r="A14" s="175" t="s">
        <v>313</v>
      </c>
      <c r="B14" s="176"/>
      <c r="C14" s="175" t="s">
        <v>314</v>
      </c>
      <c r="D14" s="175" t="s">
        <v>307</v>
      </c>
      <c r="E14" s="175" t="s">
        <v>315</v>
      </c>
      <c r="F14" s="175"/>
      <c r="G14" s="175" t="s">
        <v>249</v>
      </c>
      <c r="H14" s="177" t="s">
        <v>316</v>
      </c>
      <c r="I14" s="183">
        <v>43220</v>
      </c>
      <c r="J14" s="172" t="s">
        <v>160</v>
      </c>
      <c r="K14" s="178"/>
      <c r="L14" s="178"/>
      <c r="M14" s="172" t="s">
        <v>34</v>
      </c>
      <c r="N14" s="172"/>
      <c r="O14" s="178"/>
      <c r="P14" s="178"/>
      <c r="Q14" s="178"/>
      <c r="R14" s="178"/>
      <c r="S14" s="184" t="s">
        <v>317</v>
      </c>
      <c r="T14" s="178"/>
      <c r="U14" s="178" t="s">
        <v>274</v>
      </c>
      <c r="V14" s="172">
        <v>1029</v>
      </c>
      <c r="W14" s="180"/>
      <c r="X14" s="172"/>
      <c r="Y14" s="181"/>
      <c r="Z14" s="180"/>
      <c r="AA14" s="172" t="s">
        <v>40</v>
      </c>
      <c r="AB14" s="161"/>
      <c r="AC14" s="115"/>
      <c r="AD14" s="115"/>
    </row>
    <row r="15" spans="1:30" s="123" customFormat="1" ht="15.75" customHeight="1" x14ac:dyDescent="0.25">
      <c r="A15" t="s">
        <v>318</v>
      </c>
      <c r="B15" s="165"/>
      <c r="C15" t="s">
        <v>319</v>
      </c>
      <c r="D15" t="s">
        <v>307</v>
      </c>
      <c r="E15" t="s">
        <v>320</v>
      </c>
      <c r="F15"/>
      <c r="G15" s="139" t="s">
        <v>187</v>
      </c>
      <c r="H15" s="185" t="s">
        <v>321</v>
      </c>
      <c r="I15" s="185" t="s">
        <v>300</v>
      </c>
      <c r="J15" s="169" t="s">
        <v>160</v>
      </c>
      <c r="K15" s="170"/>
      <c r="L15" s="170"/>
      <c r="M15" s="185" t="s">
        <v>160</v>
      </c>
      <c r="N15" s="172" t="s">
        <v>322</v>
      </c>
      <c r="O15"/>
      <c r="P15" s="170"/>
      <c r="Q15"/>
      <c r="R15" s="170"/>
      <c r="S15" s="185" t="s">
        <v>318</v>
      </c>
      <c r="T15" s="170"/>
      <c r="U15" s="170" t="s">
        <v>274</v>
      </c>
      <c r="V15" s="169">
        <v>1228</v>
      </c>
      <c r="W15" s="168"/>
      <c r="X15" s="172"/>
      <c r="Y15" s="173"/>
      <c r="Z15" s="168"/>
      <c r="AA15" s="169" t="s">
        <v>41</v>
      </c>
      <c r="AB15" s="161"/>
      <c r="AC15" s="115"/>
      <c r="AD15" s="115"/>
    </row>
    <row r="16" spans="1:30" s="123" customFormat="1" ht="15.75" customHeight="1" x14ac:dyDescent="0.25">
      <c r="A16" s="130"/>
      <c r="B16" s="125"/>
      <c r="C16" s="125"/>
      <c r="D16" s="124"/>
      <c r="E16" s="124"/>
      <c r="F16" s="124"/>
      <c r="G16" s="124"/>
      <c r="H16" s="125"/>
      <c r="I16" s="126"/>
      <c r="J16" s="125"/>
      <c r="K16" s="124"/>
      <c r="L16" s="124"/>
      <c r="M16" s="125"/>
      <c r="N16" s="125"/>
      <c r="O16" s="124"/>
      <c r="P16" s="124"/>
      <c r="Q16" s="124"/>
      <c r="R16" s="124"/>
      <c r="S16" s="126"/>
      <c r="T16" s="124"/>
      <c r="U16" s="124"/>
      <c r="V16" s="125"/>
      <c r="W16" s="131"/>
      <c r="X16" s="125"/>
      <c r="Y16" s="135"/>
      <c r="Z16" s="131"/>
      <c r="AA16" s="125"/>
      <c r="AB16" s="161"/>
      <c r="AC16" s="115"/>
      <c r="AD16" s="115"/>
    </row>
    <row r="17" spans="1:30" s="123" customFormat="1" ht="15.75" customHeight="1" x14ac:dyDescent="0.25">
      <c r="A17" s="130"/>
      <c r="B17" s="125"/>
      <c r="C17" s="125"/>
      <c r="D17" s="124"/>
      <c r="E17" s="124"/>
      <c r="F17" s="124"/>
      <c r="G17" s="124"/>
      <c r="H17" s="125"/>
      <c r="I17" s="126"/>
      <c r="J17" s="125"/>
      <c r="K17" s="124"/>
      <c r="L17" s="124"/>
      <c r="M17" s="125"/>
      <c r="N17" s="125"/>
      <c r="O17" s="124"/>
      <c r="P17" s="124"/>
      <c r="Q17" s="124"/>
      <c r="R17" s="124"/>
      <c r="S17" s="126"/>
      <c r="T17" s="124"/>
      <c r="U17" s="124"/>
      <c r="V17" s="125"/>
      <c r="W17" s="131"/>
      <c r="X17" s="125"/>
      <c r="Y17" s="135"/>
      <c r="Z17" s="131"/>
      <c r="AA17" s="125"/>
      <c r="AB17" s="161"/>
      <c r="AC17" s="115"/>
      <c r="AD17" s="115"/>
    </row>
    <row r="18" spans="1:30" s="123" customFormat="1" ht="15.75" customHeight="1" x14ac:dyDescent="0.25">
      <c r="A18" s="130"/>
      <c r="B18" s="125"/>
      <c r="C18" s="125"/>
      <c r="D18" s="124"/>
      <c r="E18" s="124"/>
      <c r="F18" s="124"/>
      <c r="G18" s="124"/>
      <c r="H18" s="125"/>
      <c r="I18" s="126"/>
      <c r="J18" s="125"/>
      <c r="K18" s="124"/>
      <c r="L18" s="124"/>
      <c r="M18" s="125"/>
      <c r="N18" s="125"/>
      <c r="O18" s="124"/>
      <c r="P18" s="124"/>
      <c r="Q18" s="124"/>
      <c r="R18" s="124"/>
      <c r="S18" s="126"/>
      <c r="T18" s="124"/>
      <c r="U18" s="124"/>
      <c r="V18" s="125"/>
      <c r="W18" s="131"/>
      <c r="X18" s="125"/>
      <c r="Y18" s="135"/>
      <c r="Z18" s="131"/>
      <c r="AA18" s="125"/>
      <c r="AB18" s="161"/>
      <c r="AC18" s="115"/>
      <c r="AD18" s="115"/>
    </row>
    <row r="19" spans="1:30" s="123" customFormat="1" ht="15.75" customHeight="1" x14ac:dyDescent="0.25">
      <c r="A19" s="130"/>
      <c r="B19" s="125"/>
      <c r="C19" s="125"/>
      <c r="D19" s="124"/>
      <c r="E19" s="124"/>
      <c r="F19" s="124"/>
      <c r="G19" s="124"/>
      <c r="H19" s="125"/>
      <c r="I19" s="126"/>
      <c r="J19" s="125"/>
      <c r="K19" s="124"/>
      <c r="L19" s="124"/>
      <c r="M19" s="125"/>
      <c r="N19" s="125"/>
      <c r="O19" s="124"/>
      <c r="P19" s="124"/>
      <c r="Q19" s="124"/>
      <c r="R19" s="124"/>
      <c r="S19" s="126"/>
      <c r="T19" s="124"/>
      <c r="U19" s="124"/>
      <c r="V19" s="125"/>
      <c r="W19" s="131"/>
      <c r="X19" s="125"/>
      <c r="Y19" s="135"/>
      <c r="Z19" s="131"/>
      <c r="AA19" s="125"/>
      <c r="AB19" s="161"/>
      <c r="AC19" s="115"/>
      <c r="AD19" s="115"/>
    </row>
    <row r="20" spans="1:30" s="123" customFormat="1" ht="15.75" customHeight="1" x14ac:dyDescent="0.25">
      <c r="A20" s="130"/>
      <c r="B20" s="125"/>
      <c r="C20" s="125"/>
      <c r="D20" s="124"/>
      <c r="E20" s="124"/>
      <c r="F20" s="124"/>
      <c r="G20" s="124"/>
      <c r="H20" s="125"/>
      <c r="I20" s="126"/>
      <c r="J20" s="125"/>
      <c r="K20" s="124"/>
      <c r="L20" s="124"/>
      <c r="M20" s="125"/>
      <c r="N20" s="125"/>
      <c r="O20" s="124"/>
      <c r="P20" s="124"/>
      <c r="Q20" s="124"/>
      <c r="R20" s="124"/>
      <c r="S20" s="126"/>
      <c r="T20" s="124"/>
      <c r="U20" s="124"/>
      <c r="V20" s="125"/>
      <c r="W20" s="131"/>
      <c r="X20" s="125"/>
      <c r="Y20" s="135"/>
      <c r="Z20" s="131"/>
      <c r="AA20" s="125"/>
      <c r="AB20" s="161"/>
      <c r="AC20" s="115"/>
      <c r="AD20" s="115"/>
    </row>
    <row r="21" spans="1:30" s="123" customFormat="1" ht="15.75" customHeight="1" x14ac:dyDescent="0.25">
      <c r="A21" s="130"/>
      <c r="B21" s="125"/>
      <c r="C21" s="125"/>
      <c r="D21" s="124"/>
      <c r="E21" s="124"/>
      <c r="F21" s="124"/>
      <c r="G21" s="124"/>
      <c r="H21" s="125"/>
      <c r="I21" s="126"/>
      <c r="J21" s="125"/>
      <c r="K21" s="124"/>
      <c r="L21" s="124"/>
      <c r="M21" s="125"/>
      <c r="N21" s="125"/>
      <c r="O21" s="124"/>
      <c r="P21" s="124"/>
      <c r="Q21" s="124"/>
      <c r="R21" s="124"/>
      <c r="S21" s="126"/>
      <c r="T21" s="124"/>
      <c r="U21" s="124"/>
      <c r="V21" s="125"/>
      <c r="W21" s="131"/>
      <c r="X21" s="125"/>
      <c r="Y21" s="135"/>
      <c r="Z21" s="131"/>
      <c r="AA21" s="125"/>
      <c r="AB21" s="161"/>
      <c r="AC21" s="115"/>
      <c r="AD21" s="115"/>
    </row>
    <row r="22" spans="1:30" s="123" customFormat="1" ht="12.65" customHeight="1" x14ac:dyDescent="0.25">
      <c r="A22" s="130"/>
      <c r="B22" s="125"/>
      <c r="C22" s="125"/>
      <c r="D22" s="124"/>
      <c r="E22" s="124"/>
      <c r="F22" s="124"/>
      <c r="G22" s="124"/>
      <c r="H22" s="125"/>
      <c r="I22" s="126"/>
      <c r="J22" s="125"/>
      <c r="K22" s="124"/>
      <c r="L22" s="124"/>
      <c r="M22" s="125"/>
      <c r="N22" s="125"/>
      <c r="O22" s="124"/>
      <c r="P22" s="124"/>
      <c r="Q22" s="124"/>
      <c r="R22" s="124"/>
      <c r="S22" s="126"/>
      <c r="T22" s="124"/>
      <c r="U22" s="124"/>
      <c r="V22" s="125"/>
      <c r="W22" s="131"/>
      <c r="X22" s="125"/>
      <c r="Y22" s="135"/>
      <c r="Z22" s="131"/>
      <c r="AA22" s="125"/>
      <c r="AB22" s="161"/>
      <c r="AC22" s="115"/>
      <c r="AD22" s="115"/>
    </row>
    <row r="23" spans="1:30" s="106" customFormat="1" ht="15.75" customHeight="1" x14ac:dyDescent="0.25">
      <c r="A23" s="133"/>
      <c r="I23" s="133"/>
      <c r="S23" s="133"/>
      <c r="AB23" s="157"/>
    </row>
  </sheetData>
  <mergeCells count="5">
    <mergeCell ref="D3:G3"/>
    <mergeCell ref="T3:V3"/>
    <mergeCell ref="I1:J2"/>
    <mergeCell ref="K1:L2"/>
    <mergeCell ref="M1:N2"/>
  </mergeCells>
  <dataValidations count="2">
    <dataValidation type="decimal" operator="lessThanOrEqual" allowBlank="1" showInputMessage="1" showErrorMessage="1" errorTitle="Value must be a number" error="Value must be a number.  If unknown, leave blank." sqref="V5:W22 Y5:Z22 T5:T22" xr:uid="{00000000-0002-0000-0200-000000000000}">
      <formula1>9999999</formula1>
    </dataValidation>
    <dataValidation type="list" allowBlank="1" showErrorMessage="1" errorTitle="Invalid entry" error="Please select from the drop-down list" sqref="AA5:AA22" xr:uid="{00000000-0002-0000-0200-000001000000}">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3" manualBreakCount="3">
    <brk id="9" min="2" max="28" man="1"/>
    <brk id="19" min="2" max="28" man="1"/>
    <brk id="28" max="1048575" man="1"/>
  </colBreaks>
  <legacy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ErrorMessage="1" errorTitle="Invalid entry" error="Please pick a value from the drop-down list." xr:uid="{00000000-0002-0000-0200-000002000000}">
          <x14:formula1>
            <xm:f>'Constrained values'!$A$2:$A$19</xm:f>
          </x14:formula1>
          <xm:sqref>G16:G22</xm:sqref>
        </x14:dataValidation>
        <x14:dataValidation type="list" allowBlank="1" showErrorMessage="1" errorTitle="Invalid entry" error="Please pick a value from the drop-down list." xr:uid="{00000000-0002-0000-0200-000003000000}">
          <x14:formula1>
            <xm:f>'Constrained values'!$E$2:$E$19</xm:f>
          </x14:formula1>
          <xm:sqref>Q16:Q22 O16:O22 M16:M22</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r:uid="{00000000-0002-0000-0200-000004000000}">
          <x14:formula1>
            <xm:f>'Constrained values'!$G$2:$G$17</xm:f>
          </x14:formula1>
          <xm:sqref>X16:X22</xm:sqref>
        </x14:dataValidation>
        <x14:dataValidation type="list" allowBlank="1" showErrorMessage="1" errorTitle="Invalid entry" error="Please pick a value from the drop-down_x000a_ list." xr:uid="{00000000-0002-0000-0200-000005000000}">
          <x14:formula1>
            <xm:f>'Constrained values'!$C$2:$C$6</xm:f>
          </x14:formula1>
          <xm:sqref>J16:L22</xm:sqref>
        </x14:dataValidation>
        <x14:dataValidation type="list" allowBlank="1" showErrorMessage="1" errorTitle="Invalid entry" error="Please pick a value from the drop-down_x000a_ list." xr:uid="{00000000-0002-0000-0200-000006000000}">
          <x14:formula1>
            <xm:f>'[Jisc template v4 revised_NAPIER2018.xlsx]Constrained values'!#REF!</xm:f>
          </x14:formula1>
          <xm:sqref>J5:L15</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r:uid="{00000000-0002-0000-0200-000007000000}">
          <x14:formula1>
            <xm:f>'[Jisc template v4 revised_NAPIER2018.xlsx]Constrained values'!#REF!</xm:f>
          </x14:formula1>
          <xm:sqref>X5:X15</xm:sqref>
        </x14:dataValidation>
        <x14:dataValidation type="list" allowBlank="1" showErrorMessage="1" errorTitle="Invalid entry" error="Please pick a value from the drop-down list." xr:uid="{00000000-0002-0000-0200-000008000000}">
          <x14:formula1>
            <xm:f>'[Jisc template v4 revised_NAPIER2018.xlsx]Constrained values'!#REF!</xm:f>
          </x14:formula1>
          <xm:sqref>G5:G15 M5:M15 Q15 O15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4"/>
  <sheetViews>
    <sheetView zoomScale="90" zoomScaleNormal="90" workbookViewId="0">
      <selection activeCell="H19" sqref="H19"/>
    </sheetView>
  </sheetViews>
  <sheetFormatPr defaultColWidth="20.7265625" defaultRowHeight="12.5" x14ac:dyDescent="0.25"/>
  <cols>
    <col min="1" max="1" width="20.7265625" style="108"/>
    <col min="2" max="4" width="20.7265625" style="100"/>
    <col min="5" max="10" width="20.7265625" style="102"/>
    <col min="11" max="11" width="20.7265625" style="101"/>
    <col min="12" max="16384" width="20.7265625" style="103"/>
  </cols>
  <sheetData>
    <row r="1" spans="1:12" ht="156.65" customHeight="1" thickBot="1" x14ac:dyDescent="0.3">
      <c r="A1" s="108" t="s">
        <v>203</v>
      </c>
      <c r="B1" s="114" t="s">
        <v>223</v>
      </c>
      <c r="C1" s="114" t="s">
        <v>224</v>
      </c>
      <c r="D1" s="114" t="s">
        <v>225</v>
      </c>
      <c r="E1" s="113" t="s">
        <v>217</v>
      </c>
      <c r="F1" s="101" t="s">
        <v>218</v>
      </c>
      <c r="G1" s="101" t="s">
        <v>219</v>
      </c>
      <c r="H1" s="101" t="s">
        <v>220</v>
      </c>
      <c r="I1" s="101" t="s">
        <v>212</v>
      </c>
      <c r="J1" s="101" t="s">
        <v>213</v>
      </c>
      <c r="K1" s="101" t="s">
        <v>214</v>
      </c>
    </row>
    <row r="2" spans="1:12" s="105" customFormat="1" ht="38" thickBot="1" x14ac:dyDescent="0.3">
      <c r="A2" s="107" t="s">
        <v>24</v>
      </c>
      <c r="B2" s="141" t="s">
        <v>204</v>
      </c>
      <c r="C2" s="142" t="s">
        <v>205</v>
      </c>
      <c r="D2" s="143" t="s">
        <v>206</v>
      </c>
      <c r="E2" s="107" t="s">
        <v>159</v>
      </c>
      <c r="F2" s="107" t="s">
        <v>200</v>
      </c>
      <c r="G2" s="107" t="s">
        <v>202</v>
      </c>
      <c r="H2" s="107" t="s">
        <v>201</v>
      </c>
      <c r="I2" s="107" t="s">
        <v>207</v>
      </c>
      <c r="J2" s="107" t="s">
        <v>208</v>
      </c>
      <c r="K2" s="107" t="s">
        <v>209</v>
      </c>
      <c r="L2" s="104"/>
    </row>
    <row r="3" spans="1:12" ht="13" x14ac:dyDescent="0.3">
      <c r="A3" s="109" t="str">
        <f t="array" ref="A3">IFERROR(INDEX(apc[Discounts, memberships &amp; pre-payment agreements], MATCH(0,IF(ISBLANK(apc[Discounts, memberships &amp; pre-payment agreements]),1,COUNTIF($A$2:A2, apc[Discounts, memberships &amp; pre-payment agreements])), 0)),"")</f>
        <v>Springer Compact</v>
      </c>
      <c r="B3" s="110">
        <v>33543.54</v>
      </c>
      <c r="C3" s="144"/>
      <c r="D3" s="145"/>
      <c r="E3" s="117">
        <f>IF($A3="","", COUNTIF(apc[Discounts, memberships &amp; pre-payment agreements], A3))</f>
        <v>5</v>
      </c>
      <c r="F3" s="117">
        <f>IF($A3="","", SUMIF(apc[Discounts, memberships &amp; pre-payment agreements], $A3, apc[APC paid (£) including VAT if charged]))</f>
        <v>11000</v>
      </c>
      <c r="G3" s="117">
        <f>IF($A3="","", SUMIF(apc[Discounts, memberships &amp; pre-payment agreements], $A3, apc[Amount of APC charged to COAF grant (including VAT if charged) in £] ))</f>
        <v>0</v>
      </c>
      <c r="H3" s="117">
        <f>IF($A3="","", SUMIF(apc[Discounts, memberships &amp; pre-payment agreements], $A3, apc[Amount of APC charged to RCUK OA fund (including VAT if charged) in £]))</f>
        <v>0</v>
      </c>
      <c r="I3" s="118">
        <f t="shared" ref="I3" si="0">IFERROR(C3+G3, "")</f>
        <v>0</v>
      </c>
      <c r="J3" s="118">
        <f>IFERROR(D3+H3, "")</f>
        <v>0</v>
      </c>
      <c r="K3" s="117">
        <f>IFERROR(B3+F3,"")</f>
        <v>44543.54</v>
      </c>
    </row>
    <row r="4" spans="1:12" ht="13" x14ac:dyDescent="0.3">
      <c r="A4" s="109" t="str">
        <f t="array" ref="A4">IFERROR(INDEX(apc[Discounts, memberships &amp; pre-payment agreements], MATCH(0,IF(ISBLANK(apc[Discounts, memberships &amp; pre-payment agreements]),1,COUNTIF($A$2:A3, apc[Discounts, memberships &amp; pre-payment agreements])), 0)),"")</f>
        <v>Other</v>
      </c>
      <c r="B4" s="110"/>
      <c r="C4" s="111"/>
      <c r="D4" s="112"/>
      <c r="E4" s="117">
        <f>IF($A4="","", COUNTIF(apc[Discounts, memberships &amp; pre-payment agreements], A4))</f>
        <v>2</v>
      </c>
      <c r="F4" s="117">
        <f>IF($A4="","", SUMIF(apc[Discounts, memberships &amp; pre-payment agreements], $A4, apc[APC paid (£) including VAT if charged]))</f>
        <v>1580</v>
      </c>
      <c r="G4" s="117">
        <f>IF($A4="","", SUMIF(apc[Discounts, memberships &amp; pre-payment agreements], $A4, apc[Amount of APC charged to COAF grant (including VAT if charged) in £] ))</f>
        <v>0</v>
      </c>
      <c r="H4" s="117">
        <f>IF($A4="","", SUMIF(apc[Discounts, memberships &amp; pre-payment agreements], $A4, apc[Amount of APC charged to RCUK OA fund (including VAT if charged) in £]))</f>
        <v>0</v>
      </c>
      <c r="I4" s="118">
        <f t="shared" ref="I4:I50" si="1">IFERROR(C4+G4, "")</f>
        <v>0</v>
      </c>
      <c r="J4" s="118">
        <f t="shared" ref="J4:J50" si="2">IFERROR(D4+H4, "")</f>
        <v>0</v>
      </c>
      <c r="K4" s="117">
        <f t="shared" ref="K4:K50" si="3">IFERROR(B4+F4,"")</f>
        <v>1580</v>
      </c>
    </row>
    <row r="5" spans="1:12" ht="13" x14ac:dyDescent="0.3">
      <c r="A5" s="109" t="str">
        <f t="array" ref="A5">IFERROR(INDEX(apc[Discounts, memberships &amp; pre-payment agreements], MATCH(0,IF(ISBLANK(apc[Discounts, memberships &amp; pre-payment agreements]),1,COUNTIF($A$2:A4, apc[Discounts, memberships &amp; pre-payment agreements])), 0)),"")</f>
        <v/>
      </c>
      <c r="B5" s="110"/>
      <c r="C5" s="111"/>
      <c r="D5" s="112"/>
      <c r="E5" s="117" t="str">
        <f>IF($A5="","", COUNTIF(apc[Discounts, memberships &amp; pre-payment agreements], A5))</f>
        <v/>
      </c>
      <c r="F5" s="117" t="str">
        <f>IF($A5="","", SUMIF(apc[Discounts, memberships &amp; pre-payment agreements], $A5, apc[APC paid (£) including VAT if charged]))</f>
        <v/>
      </c>
      <c r="G5" s="117" t="str">
        <f>IF($A5="","", SUMIF(apc[Discounts, memberships &amp; pre-payment agreements], $A5, apc[Amount of APC charged to COAF grant (including VAT if charged) in £] ))</f>
        <v/>
      </c>
      <c r="H5" s="117" t="str">
        <f>IF($A5="","", SUMIF(apc[Discounts, memberships &amp; pre-payment agreements], $A5, apc[Amount of APC charged to RCUK OA fund (including VAT if charged) in £]))</f>
        <v/>
      </c>
      <c r="I5" s="118" t="str">
        <f t="shared" si="1"/>
        <v/>
      </c>
      <c r="J5" s="118" t="str">
        <f t="shared" si="2"/>
        <v/>
      </c>
      <c r="K5" s="117" t="str">
        <f t="shared" si="3"/>
        <v/>
      </c>
    </row>
    <row r="6" spans="1:12" ht="13" x14ac:dyDescent="0.3">
      <c r="A6" s="109" t="str">
        <f t="array" ref="A6">IFERROR(INDEX(apc[Discounts, memberships &amp; pre-payment agreements], MATCH(0,IF(ISBLANK(apc[Discounts, memberships &amp; pre-payment agreements]),1,COUNTIF($A$2:A5, apc[Discounts, memberships &amp; pre-payment agreements])), 0)),"")</f>
        <v/>
      </c>
      <c r="B6" s="110"/>
      <c r="C6" s="111"/>
      <c r="D6" s="112"/>
      <c r="E6" s="117" t="str">
        <f>IF($A6="","", COUNTIF(apc[Discounts, memberships &amp; pre-payment agreements], A6))</f>
        <v/>
      </c>
      <c r="F6" s="117" t="str">
        <f>IF($A6="","", SUMIF(apc[Discounts, memberships &amp; pre-payment agreements], $A6, apc[APC paid (£) including VAT if charged]))</f>
        <v/>
      </c>
      <c r="G6" s="117" t="str">
        <f>IF($A6="","", SUMIF(apc[Discounts, memberships &amp; pre-payment agreements], $A6, apc[Amount of APC charged to COAF grant (including VAT if charged) in £] ))</f>
        <v/>
      </c>
      <c r="H6" s="117" t="str">
        <f>IF($A6="","", SUMIF(apc[Discounts, memberships &amp; pre-payment agreements], $A6, apc[Amount of APC charged to RCUK OA fund (including VAT if charged) in £]))</f>
        <v/>
      </c>
      <c r="I6" s="118" t="str">
        <f t="shared" si="1"/>
        <v/>
      </c>
      <c r="J6" s="118" t="str">
        <f t="shared" si="2"/>
        <v/>
      </c>
      <c r="K6" s="117" t="str">
        <f t="shared" si="3"/>
        <v/>
      </c>
    </row>
    <row r="7" spans="1:12" ht="13" x14ac:dyDescent="0.3">
      <c r="A7" s="109" t="str">
        <f t="array" ref="A7">IFERROR(INDEX(apc[Discounts, memberships &amp; pre-payment agreements], MATCH(0,IF(ISBLANK(apc[Discounts, memberships &amp; pre-payment agreements]),1,COUNTIF($A$2:A6, apc[Discounts, memberships &amp; pre-payment agreements])), 0)),"")</f>
        <v/>
      </c>
      <c r="B7" s="110"/>
      <c r="C7" s="111"/>
      <c r="D7" s="112"/>
      <c r="E7" s="117" t="str">
        <f>IF($A7="","", COUNTIF(apc[Discounts, memberships &amp; pre-payment agreements], A7))</f>
        <v/>
      </c>
      <c r="F7" s="117" t="str">
        <f>IF($A7="","", SUMIF(apc[Discounts, memberships &amp; pre-payment agreements], $A7, apc[APC paid (£) including VAT if charged]))</f>
        <v/>
      </c>
      <c r="G7" s="117" t="str">
        <f>IF($A7="","", SUMIF(apc[Discounts, memberships &amp; pre-payment agreements], $A7, apc[Amount of APC charged to COAF grant (including VAT if charged) in £] ))</f>
        <v/>
      </c>
      <c r="H7" s="117" t="str">
        <f>IF($A7="","", SUMIF(apc[Discounts, memberships &amp; pre-payment agreements], $A7, apc[Amount of APC charged to RCUK OA fund (including VAT if charged) in £]))</f>
        <v/>
      </c>
      <c r="I7" s="118" t="str">
        <f t="shared" si="1"/>
        <v/>
      </c>
      <c r="J7" s="118" t="str">
        <f t="shared" si="2"/>
        <v/>
      </c>
      <c r="K7" s="117" t="str">
        <f t="shared" si="3"/>
        <v/>
      </c>
    </row>
    <row r="8" spans="1:12" ht="13" x14ac:dyDescent="0.3">
      <c r="A8" s="109" t="str">
        <f t="array" ref="A8">IFERROR(INDEX(apc[Discounts, memberships &amp; pre-payment agreements], MATCH(0,IF(ISBLANK(apc[Discounts, memberships &amp; pre-payment agreements]),1,COUNTIF($A$2:A7, apc[Discounts, memberships &amp; pre-payment agreements])), 0)),"")</f>
        <v/>
      </c>
      <c r="B8" s="110"/>
      <c r="C8" s="111"/>
      <c r="D8" s="112"/>
      <c r="E8" s="117" t="str">
        <f>IF($A8="","", COUNTIF(apc[Discounts, memberships &amp; pre-payment agreements], A8))</f>
        <v/>
      </c>
      <c r="F8" s="117" t="str">
        <f>IF($A8="","", SUMIF(apc[Discounts, memberships &amp; pre-payment agreements], $A8, apc[APC paid (£) including VAT if charged]))</f>
        <v/>
      </c>
      <c r="G8" s="117" t="str">
        <f>IF($A8="","", SUMIF(apc[Discounts, memberships &amp; pre-payment agreements], $A8, apc[Amount of APC charged to COAF grant (including VAT if charged) in £] ))</f>
        <v/>
      </c>
      <c r="H8" s="117" t="str">
        <f>IF($A8="","", SUMIF(apc[Discounts, memberships &amp; pre-payment agreements], $A8, apc[Amount of APC charged to RCUK OA fund (including VAT if charged) in £]))</f>
        <v/>
      </c>
      <c r="I8" s="118" t="str">
        <f t="shared" si="1"/>
        <v/>
      </c>
      <c r="J8" s="118" t="str">
        <f t="shared" si="2"/>
        <v/>
      </c>
      <c r="K8" s="117" t="str">
        <f t="shared" si="3"/>
        <v/>
      </c>
    </row>
    <row r="9" spans="1:12" ht="13" x14ac:dyDescent="0.3">
      <c r="A9" s="109" t="str">
        <f t="array" ref="A9">IFERROR(INDEX(apc[Discounts, memberships &amp; pre-payment agreements], MATCH(0,IF(ISBLANK(apc[Discounts, memberships &amp; pre-payment agreements]),1,COUNTIF($A$2:A8, apc[Discounts, memberships &amp; pre-payment agreements])), 0)),"")</f>
        <v/>
      </c>
      <c r="B9" s="110"/>
      <c r="C9" s="111"/>
      <c r="D9" s="112"/>
      <c r="E9" s="117" t="str">
        <f>IF($A9="","", COUNTIF(apc[Discounts, memberships &amp; pre-payment agreements], A9))</f>
        <v/>
      </c>
      <c r="F9" s="117" t="str">
        <f>IF($A9="","", SUMIF(apc[Discounts, memberships &amp; pre-payment agreements], $A9, apc[APC paid (£) including VAT if charged]))</f>
        <v/>
      </c>
      <c r="G9" s="117" t="str">
        <f>IF($A9="","", SUMIF(apc[Discounts, memberships &amp; pre-payment agreements], $A9, apc[Amount of APC charged to COAF grant (including VAT if charged) in £] ))</f>
        <v/>
      </c>
      <c r="H9" s="117" t="str">
        <f>IF($A9="","", SUMIF(apc[Discounts, memberships &amp; pre-payment agreements], $A9, apc[Amount of APC charged to RCUK OA fund (including VAT if charged) in £]))</f>
        <v/>
      </c>
      <c r="I9" s="118" t="str">
        <f t="shared" si="1"/>
        <v/>
      </c>
      <c r="J9" s="118" t="str">
        <f t="shared" si="2"/>
        <v/>
      </c>
      <c r="K9" s="117" t="str">
        <f t="shared" si="3"/>
        <v/>
      </c>
    </row>
    <row r="10" spans="1:12" ht="13" x14ac:dyDescent="0.3">
      <c r="A10" s="109" t="str">
        <f t="array" ref="A10">IFERROR(INDEX(apc[Discounts, memberships &amp; pre-payment agreements], MATCH(0,IF(ISBLANK(apc[Discounts, memberships &amp; pre-payment agreements]),1,COUNTIF($A$2:A9, apc[Discounts, memberships &amp; pre-payment agreements])), 0)),"")</f>
        <v/>
      </c>
      <c r="B10" s="110"/>
      <c r="C10" s="111"/>
      <c r="D10" s="112"/>
      <c r="E10" s="117" t="str">
        <f>IF($A10="","", COUNTIF(apc[Discounts, memberships &amp; pre-payment agreements], A10))</f>
        <v/>
      </c>
      <c r="F10" s="117" t="str">
        <f>IF($A10="","", SUMIF(apc[Discounts, memberships &amp; pre-payment agreements], $A10, apc[APC paid (£) including VAT if charged]))</f>
        <v/>
      </c>
      <c r="G10" s="117" t="str">
        <f>IF($A10="","", SUMIF(apc[Discounts, memberships &amp; pre-payment agreements], $A10, apc[Amount of APC charged to COAF grant (including VAT if charged) in £] ))</f>
        <v/>
      </c>
      <c r="H10" s="117" t="str">
        <f>IF($A10="","", SUMIF(apc[Discounts, memberships &amp; pre-payment agreements], $A10, apc[Amount of APC charged to RCUK OA fund (including VAT if charged) in £]))</f>
        <v/>
      </c>
      <c r="I10" s="118" t="str">
        <f t="shared" si="1"/>
        <v/>
      </c>
      <c r="J10" s="118" t="str">
        <f t="shared" si="2"/>
        <v/>
      </c>
      <c r="K10" s="117" t="str">
        <f t="shared" si="3"/>
        <v/>
      </c>
    </row>
    <row r="11" spans="1:12" ht="13" x14ac:dyDescent="0.3">
      <c r="A11" s="109" t="str">
        <f t="array" ref="A11">IFERROR(INDEX(apc[Discounts, memberships &amp; pre-payment agreements], MATCH(0,IF(ISBLANK(apc[Discounts, memberships &amp; pre-payment agreements]),1,COUNTIF($A$2:A10, apc[Discounts, memberships &amp; pre-payment agreements])), 0)),"")</f>
        <v/>
      </c>
      <c r="B11" s="110"/>
      <c r="C11" s="111"/>
      <c r="D11" s="112"/>
      <c r="E11" s="117" t="str">
        <f>IF($A11="","", COUNTIF(apc[Discounts, memberships &amp; pre-payment agreements], A11))</f>
        <v/>
      </c>
      <c r="F11" s="117" t="str">
        <f>IF($A11="","", SUMIF(apc[Discounts, memberships &amp; pre-payment agreements], $A11, apc[APC paid (£) including VAT if charged]))</f>
        <v/>
      </c>
      <c r="G11" s="117" t="str">
        <f>IF($A11="","", SUMIF(apc[Discounts, memberships &amp; pre-payment agreements], $A11, apc[Amount of APC charged to COAF grant (including VAT if charged) in £] ))</f>
        <v/>
      </c>
      <c r="H11" s="117" t="str">
        <f>IF($A11="","", SUMIF(apc[Discounts, memberships &amp; pre-payment agreements], $A11, apc[Amount of APC charged to RCUK OA fund (including VAT if charged) in £]))</f>
        <v/>
      </c>
      <c r="I11" s="118" t="str">
        <f t="shared" si="1"/>
        <v/>
      </c>
      <c r="J11" s="118" t="str">
        <f t="shared" si="2"/>
        <v/>
      </c>
      <c r="K11" s="117" t="str">
        <f t="shared" si="3"/>
        <v/>
      </c>
    </row>
    <row r="12" spans="1:12" ht="13" x14ac:dyDescent="0.3">
      <c r="A12" s="109" t="str">
        <f t="array" ref="A12">IFERROR(INDEX(apc[Discounts, memberships &amp; pre-payment agreements], MATCH(0,IF(ISBLANK(apc[Discounts, memberships &amp; pre-payment agreements]),1,COUNTIF($A$2:A11, apc[Discounts, memberships &amp; pre-payment agreements])), 0)),"")</f>
        <v/>
      </c>
      <c r="B12" s="110"/>
      <c r="C12" s="111"/>
      <c r="D12" s="112"/>
      <c r="E12" s="117" t="str">
        <f>IF($A12="","", COUNTIF(apc[Discounts, memberships &amp; pre-payment agreements], A12))</f>
        <v/>
      </c>
      <c r="F12" s="117" t="str">
        <f>IF($A12="","", SUMIF(apc[Discounts, memberships &amp; pre-payment agreements], $A12, apc[APC paid (£) including VAT if charged]))</f>
        <v/>
      </c>
      <c r="G12" s="117" t="str">
        <f>IF($A12="","", SUMIF(apc[Discounts, memberships &amp; pre-payment agreements], $A12, apc[Amount of APC charged to COAF grant (including VAT if charged) in £] ))</f>
        <v/>
      </c>
      <c r="H12" s="117" t="str">
        <f>IF($A12="","", SUMIF(apc[Discounts, memberships &amp; pre-payment agreements], $A12, apc[Amount of APC charged to RCUK OA fund (including VAT if charged) in £]))</f>
        <v/>
      </c>
      <c r="I12" s="118" t="str">
        <f t="shared" si="1"/>
        <v/>
      </c>
      <c r="J12" s="118" t="str">
        <f t="shared" si="2"/>
        <v/>
      </c>
      <c r="K12" s="117" t="str">
        <f t="shared" si="3"/>
        <v/>
      </c>
    </row>
    <row r="13" spans="1:12" ht="13" x14ac:dyDescent="0.3">
      <c r="A13" s="109" t="str">
        <f t="array" ref="A13">IFERROR(INDEX(apc[Discounts, memberships &amp; pre-payment agreements], MATCH(0,IF(ISBLANK(apc[Discounts, memberships &amp; pre-payment agreements]),1,COUNTIF($A$2:A12, apc[Discounts, memberships &amp; pre-payment agreements])), 0)),"")</f>
        <v/>
      </c>
      <c r="B13" s="110"/>
      <c r="C13" s="111"/>
      <c r="D13" s="112"/>
      <c r="E13" s="117" t="str">
        <f>IF($A13="","", COUNTIF(apc[Discounts, memberships &amp; pre-payment agreements], A13))</f>
        <v/>
      </c>
      <c r="F13" s="117" t="str">
        <f>IF($A13="","", SUMIF(apc[Discounts, memberships &amp; pre-payment agreements], $A13, apc[APC paid (£) including VAT if charged]))</f>
        <v/>
      </c>
      <c r="G13" s="117" t="str">
        <f>IF($A13="","", SUMIF(apc[Discounts, memberships &amp; pre-payment agreements], $A13, apc[Amount of APC charged to COAF grant (including VAT if charged) in £] ))</f>
        <v/>
      </c>
      <c r="H13" s="117" t="str">
        <f>IF($A13="","", SUMIF(apc[Discounts, memberships &amp; pre-payment agreements], $A13, apc[Amount of APC charged to RCUK OA fund (including VAT if charged) in £]))</f>
        <v/>
      </c>
      <c r="I13" s="118" t="str">
        <f t="shared" si="1"/>
        <v/>
      </c>
      <c r="J13" s="118" t="str">
        <f t="shared" si="2"/>
        <v/>
      </c>
      <c r="K13" s="117" t="str">
        <f t="shared" si="3"/>
        <v/>
      </c>
    </row>
    <row r="14" spans="1:12" ht="13" x14ac:dyDescent="0.3">
      <c r="A14" s="109" t="str">
        <f t="array" ref="A14">IFERROR(INDEX(apc[Discounts, memberships &amp; pre-payment agreements], MATCH(0,IF(ISBLANK(apc[Discounts, memberships &amp; pre-payment agreements]),1,COUNTIF($A$2:A13, apc[Discounts, memberships &amp; pre-payment agreements])), 0)),"")</f>
        <v/>
      </c>
      <c r="B14" s="110"/>
      <c r="C14" s="111"/>
      <c r="D14" s="112"/>
      <c r="E14" s="117" t="str">
        <f>IF($A14="","", COUNTIF(apc[Discounts, memberships &amp; pre-payment agreements], A14))</f>
        <v/>
      </c>
      <c r="F14" s="117" t="str">
        <f>IF($A14="","", SUMIF(apc[Discounts, memberships &amp; pre-payment agreements], $A14, apc[APC paid (£) including VAT if charged]))</f>
        <v/>
      </c>
      <c r="G14" s="117" t="str">
        <f>IF($A14="","", SUMIF(apc[Discounts, memberships &amp; pre-payment agreements], $A14, apc[Amount of APC charged to COAF grant (including VAT if charged) in £] ))</f>
        <v/>
      </c>
      <c r="H14" s="117" t="str">
        <f>IF($A14="","", SUMIF(apc[Discounts, memberships &amp; pre-payment agreements], $A14, apc[Amount of APC charged to RCUK OA fund (including VAT if charged) in £]))</f>
        <v/>
      </c>
      <c r="I14" s="118" t="str">
        <f t="shared" si="1"/>
        <v/>
      </c>
      <c r="J14" s="118" t="str">
        <f t="shared" si="2"/>
        <v/>
      </c>
      <c r="K14" s="117" t="str">
        <f t="shared" si="3"/>
        <v/>
      </c>
    </row>
    <row r="15" spans="1:12" ht="13" x14ac:dyDescent="0.3">
      <c r="A15" s="109" t="str">
        <f t="array" ref="A15">IFERROR(INDEX(apc[Discounts, memberships &amp; pre-payment agreements], MATCH(0,IF(ISBLANK(apc[Discounts, memberships &amp; pre-payment agreements]),1,COUNTIF($A$2:A14, apc[Discounts, memberships &amp; pre-payment agreements])), 0)),"")</f>
        <v/>
      </c>
      <c r="B15" s="110"/>
      <c r="C15" s="111"/>
      <c r="D15" s="112"/>
      <c r="E15" s="117" t="str">
        <f>IF($A15="","", COUNTIF(apc[Discounts, memberships &amp; pre-payment agreements], A15))</f>
        <v/>
      </c>
      <c r="F15" s="117" t="str">
        <f>IF($A15="","", SUMIF(apc[Discounts, memberships &amp; pre-payment agreements], $A15, apc[APC paid (£) including VAT if charged]))</f>
        <v/>
      </c>
      <c r="G15" s="117" t="str">
        <f>IF($A15="","", SUMIF(apc[Discounts, memberships &amp; pre-payment agreements], $A15, apc[Amount of APC charged to COAF grant (including VAT if charged) in £] ))</f>
        <v/>
      </c>
      <c r="H15" s="117" t="str">
        <f>IF($A15="","", SUMIF(apc[Discounts, memberships &amp; pre-payment agreements], $A15, apc[Amount of APC charged to RCUK OA fund (including VAT if charged) in £]))</f>
        <v/>
      </c>
      <c r="I15" s="118" t="str">
        <f t="shared" si="1"/>
        <v/>
      </c>
      <c r="J15" s="118" t="str">
        <f t="shared" si="2"/>
        <v/>
      </c>
      <c r="K15" s="117" t="str">
        <f t="shared" si="3"/>
        <v/>
      </c>
    </row>
    <row r="16" spans="1:12" ht="13" x14ac:dyDescent="0.3">
      <c r="A16" s="109" t="str">
        <f t="array" ref="A16">IFERROR(INDEX(apc[Discounts, memberships &amp; pre-payment agreements], MATCH(0,IF(ISBLANK(apc[Discounts, memberships &amp; pre-payment agreements]),1,COUNTIF($A$2:A15, apc[Discounts, memberships &amp; pre-payment agreements])), 0)),"")</f>
        <v/>
      </c>
      <c r="B16" s="110"/>
      <c r="C16" s="111"/>
      <c r="D16" s="112"/>
      <c r="E16" s="117" t="str">
        <f>IF($A16="","", COUNTIF(apc[Discounts, memberships &amp; pre-payment agreements], A16))</f>
        <v/>
      </c>
      <c r="F16" s="117" t="str">
        <f>IF($A16="","", SUMIF(apc[Discounts, memberships &amp; pre-payment agreements], $A16, apc[APC paid (£) including VAT if charged]))</f>
        <v/>
      </c>
      <c r="G16" s="117" t="str">
        <f>IF($A16="","", SUMIF(apc[Discounts, memberships &amp; pre-payment agreements], $A16, apc[Amount of APC charged to COAF grant (including VAT if charged) in £] ))</f>
        <v/>
      </c>
      <c r="H16" s="117" t="str">
        <f>IF($A16="","", SUMIF(apc[Discounts, memberships &amp; pre-payment agreements], $A16, apc[Amount of APC charged to RCUK OA fund (including VAT if charged) in £]))</f>
        <v/>
      </c>
      <c r="I16" s="118" t="str">
        <f t="shared" si="1"/>
        <v/>
      </c>
      <c r="J16" s="118" t="str">
        <f t="shared" si="2"/>
        <v/>
      </c>
      <c r="K16" s="117" t="str">
        <f t="shared" si="3"/>
        <v/>
      </c>
    </row>
    <row r="17" spans="1:11" ht="13" x14ac:dyDescent="0.3">
      <c r="A17" s="109" t="str">
        <f t="array" ref="A17">IFERROR(INDEX(apc[Discounts, memberships &amp; pre-payment agreements], MATCH(0,IF(ISBLANK(apc[Discounts, memberships &amp; pre-payment agreements]),1,COUNTIF($A$2:A16, apc[Discounts, memberships &amp; pre-payment agreements])), 0)),"")</f>
        <v/>
      </c>
      <c r="B17" s="110"/>
      <c r="C17" s="111"/>
      <c r="D17" s="112"/>
      <c r="E17" s="117" t="str">
        <f>IF($A17="","", COUNTIF(apc[Discounts, memberships &amp; pre-payment agreements], A17))</f>
        <v/>
      </c>
      <c r="F17" s="117" t="str">
        <f>IF($A17="","", SUMIF(apc[Discounts, memberships &amp; pre-payment agreements], $A17, apc[APC paid (£) including VAT if charged]))</f>
        <v/>
      </c>
      <c r="G17" s="117" t="str">
        <f>IF($A17="","", SUMIF(apc[Discounts, memberships &amp; pre-payment agreements], $A17, apc[Amount of APC charged to COAF grant (including VAT if charged) in £] ))</f>
        <v/>
      </c>
      <c r="H17" s="117" t="str">
        <f>IF($A17="","", SUMIF(apc[Discounts, memberships &amp; pre-payment agreements], $A17, apc[Amount of APC charged to RCUK OA fund (including VAT if charged) in £]))</f>
        <v/>
      </c>
      <c r="I17" s="118" t="str">
        <f t="shared" si="1"/>
        <v/>
      </c>
      <c r="J17" s="118" t="str">
        <f t="shared" si="2"/>
        <v/>
      </c>
      <c r="K17" s="117" t="str">
        <f t="shared" si="3"/>
        <v/>
      </c>
    </row>
    <row r="18" spans="1:11" ht="13" x14ac:dyDescent="0.3">
      <c r="A18" s="109" t="str">
        <f t="array" ref="A18">IFERROR(INDEX(apc[Discounts, memberships &amp; pre-payment agreements], MATCH(0,IF(ISBLANK(apc[Discounts, memberships &amp; pre-payment agreements]),1,COUNTIF($A$2:A17, apc[Discounts, memberships &amp; pre-payment agreements])), 0)),"")</f>
        <v/>
      </c>
      <c r="B18" s="110"/>
      <c r="C18" s="111"/>
      <c r="D18" s="112"/>
      <c r="E18" s="117" t="str">
        <f>IF($A18="","", COUNTIF(apc[Discounts, memberships &amp; pre-payment agreements], A18))</f>
        <v/>
      </c>
      <c r="F18" s="117" t="str">
        <f>IF($A18="","", SUMIF(apc[Discounts, memberships &amp; pre-payment agreements], $A18, apc[APC paid (£) including VAT if charged]))</f>
        <v/>
      </c>
      <c r="G18" s="117" t="str">
        <f>IF($A18="","", SUMIF(apc[Discounts, memberships &amp; pre-payment agreements], $A18, apc[Amount of APC charged to COAF grant (including VAT if charged) in £] ))</f>
        <v/>
      </c>
      <c r="H18" s="117" t="str">
        <f>IF($A18="","", SUMIF(apc[Discounts, memberships &amp; pre-payment agreements], $A18, apc[Amount of APC charged to RCUK OA fund (including VAT if charged) in £]))</f>
        <v/>
      </c>
      <c r="I18" s="118" t="str">
        <f t="shared" si="1"/>
        <v/>
      </c>
      <c r="J18" s="118" t="str">
        <f t="shared" si="2"/>
        <v/>
      </c>
      <c r="K18" s="117" t="str">
        <f t="shared" si="3"/>
        <v/>
      </c>
    </row>
    <row r="19" spans="1:11" ht="13" x14ac:dyDescent="0.3">
      <c r="A19" s="109" t="str">
        <f t="array" ref="A19">IFERROR(INDEX(apc[Discounts, memberships &amp; pre-payment agreements], MATCH(0,IF(ISBLANK(apc[Discounts, memberships &amp; pre-payment agreements]),1,COUNTIF($A$2:A18, apc[Discounts, memberships &amp; pre-payment agreements])), 0)),"")</f>
        <v/>
      </c>
      <c r="B19" s="110"/>
      <c r="C19" s="111"/>
      <c r="D19" s="112"/>
      <c r="E19" s="117" t="str">
        <f>IF($A19="","", COUNTIF(apc[Discounts, memberships &amp; pre-payment agreements], A19))</f>
        <v/>
      </c>
      <c r="F19" s="117" t="str">
        <f>IF($A19="","", SUMIF(apc[Discounts, memberships &amp; pre-payment agreements], $A19, apc[APC paid (£) including VAT if charged]))</f>
        <v/>
      </c>
      <c r="G19" s="117" t="str">
        <f>IF($A19="","", SUMIF(apc[Discounts, memberships &amp; pre-payment agreements], $A19, apc[Amount of APC charged to COAF grant (including VAT if charged) in £] ))</f>
        <v/>
      </c>
      <c r="H19" s="117" t="str">
        <f>IF($A19="","", SUMIF(apc[Discounts, memberships &amp; pre-payment agreements], $A19, apc[Amount of APC charged to RCUK OA fund (including VAT if charged) in £]))</f>
        <v/>
      </c>
      <c r="I19" s="118" t="str">
        <f t="shared" si="1"/>
        <v/>
      </c>
      <c r="J19" s="118" t="str">
        <f t="shared" si="2"/>
        <v/>
      </c>
      <c r="K19" s="117" t="str">
        <f t="shared" si="3"/>
        <v/>
      </c>
    </row>
    <row r="20" spans="1:11" ht="13" x14ac:dyDescent="0.3">
      <c r="A20" s="109" t="str">
        <f t="array" ref="A20">IFERROR(INDEX(apc[Discounts, memberships &amp; pre-payment agreements], MATCH(0,IF(ISBLANK(apc[Discounts, memberships &amp; pre-payment agreements]),1,COUNTIF($A$2:A19, apc[Discounts, memberships &amp; pre-payment agreements])), 0)),"")</f>
        <v/>
      </c>
      <c r="B20" s="110"/>
      <c r="C20" s="111"/>
      <c r="D20" s="112"/>
      <c r="E20" s="117" t="str">
        <f>IF($A20="","", COUNTIF(apc[Discounts, memberships &amp; pre-payment agreements], A20))</f>
        <v/>
      </c>
      <c r="F20" s="117" t="str">
        <f>IF($A20="","", SUMIF(apc[Discounts, memberships &amp; pre-payment agreements], $A20, apc[APC paid (£) including VAT if charged]))</f>
        <v/>
      </c>
      <c r="G20" s="117" t="str">
        <f>IF($A20="","", SUMIF(apc[Discounts, memberships &amp; pre-payment agreements], $A20, apc[Amount of APC charged to COAF grant (including VAT if charged) in £] ))</f>
        <v/>
      </c>
      <c r="H20" s="117" t="str">
        <f>IF($A20="","", SUMIF(apc[Discounts, memberships &amp; pre-payment agreements], $A20, apc[Amount of APC charged to RCUK OA fund (including VAT if charged) in £]))</f>
        <v/>
      </c>
      <c r="I20" s="118" t="str">
        <f t="shared" si="1"/>
        <v/>
      </c>
      <c r="J20" s="118" t="str">
        <f t="shared" si="2"/>
        <v/>
      </c>
      <c r="K20" s="117" t="str">
        <f t="shared" si="3"/>
        <v/>
      </c>
    </row>
    <row r="21" spans="1:11" ht="13" x14ac:dyDescent="0.3">
      <c r="A21" s="109" t="str">
        <f t="array" ref="A21">IFERROR(INDEX(apc[Discounts, memberships &amp; pre-payment agreements], MATCH(0,IF(ISBLANK(apc[Discounts, memberships &amp; pre-payment agreements]),1,COUNTIF($A$2:A20, apc[Discounts, memberships &amp; pre-payment agreements])), 0)),"")</f>
        <v/>
      </c>
      <c r="B21" s="110"/>
      <c r="C21" s="111"/>
      <c r="D21" s="112"/>
      <c r="E21" s="117" t="str">
        <f>IF($A21="","", COUNTIF(apc[Discounts, memberships &amp; pre-payment agreements], A21))</f>
        <v/>
      </c>
      <c r="F21" s="117" t="str">
        <f>IF($A21="","", SUMIF(apc[Discounts, memberships &amp; pre-payment agreements], $A21, apc[APC paid (£) including VAT if charged]))</f>
        <v/>
      </c>
      <c r="G21" s="117" t="str">
        <f>IF($A21="","", SUMIF(apc[Discounts, memberships &amp; pre-payment agreements], $A21, apc[Amount of APC charged to COAF grant (including VAT if charged) in £] ))</f>
        <v/>
      </c>
      <c r="H21" s="117" t="str">
        <f>IF($A21="","", SUMIF(apc[Discounts, memberships &amp; pre-payment agreements], $A21, apc[Amount of APC charged to RCUK OA fund (including VAT if charged) in £]))</f>
        <v/>
      </c>
      <c r="I21" s="118" t="str">
        <f t="shared" si="1"/>
        <v/>
      </c>
      <c r="J21" s="118" t="str">
        <f t="shared" si="2"/>
        <v/>
      </c>
      <c r="K21" s="117" t="str">
        <f t="shared" si="3"/>
        <v/>
      </c>
    </row>
    <row r="22" spans="1:11" ht="13" x14ac:dyDescent="0.3">
      <c r="A22" s="109" t="str">
        <f t="array" ref="A22">IFERROR(INDEX(apc[Discounts, memberships &amp; pre-payment agreements], MATCH(0,IF(ISBLANK(apc[Discounts, memberships &amp; pre-payment agreements]),1,COUNTIF($A$2:A21, apc[Discounts, memberships &amp; pre-payment agreements])), 0)),"")</f>
        <v/>
      </c>
      <c r="B22" s="110"/>
      <c r="C22" s="111"/>
      <c r="D22" s="112"/>
      <c r="E22" s="117" t="str">
        <f>IF($A22="","", COUNTIF(apc[Discounts, memberships &amp; pre-payment agreements], A22))</f>
        <v/>
      </c>
      <c r="F22" s="117" t="str">
        <f>IF($A22="","", SUMIF(apc[Discounts, memberships &amp; pre-payment agreements], $A22, apc[APC paid (£) including VAT if charged]))</f>
        <v/>
      </c>
      <c r="G22" s="117" t="str">
        <f>IF($A22="","", SUMIF(apc[Discounts, memberships &amp; pre-payment agreements], $A22, apc[Amount of APC charged to COAF grant (including VAT if charged) in £] ))</f>
        <v/>
      </c>
      <c r="H22" s="117" t="str">
        <f>IF($A22="","", SUMIF(apc[Discounts, memberships &amp; pre-payment agreements], $A22, apc[Amount of APC charged to RCUK OA fund (including VAT if charged) in £]))</f>
        <v/>
      </c>
      <c r="I22" s="118" t="str">
        <f t="shared" si="1"/>
        <v/>
      </c>
      <c r="J22" s="118" t="str">
        <f t="shared" si="2"/>
        <v/>
      </c>
      <c r="K22" s="117" t="str">
        <f t="shared" si="3"/>
        <v/>
      </c>
    </row>
    <row r="23" spans="1:11" ht="13" x14ac:dyDescent="0.3">
      <c r="A23" s="109" t="str">
        <f t="array" ref="A23">IFERROR(INDEX(apc[Discounts, memberships &amp; pre-payment agreements], MATCH(0,IF(ISBLANK(apc[Discounts, memberships &amp; pre-payment agreements]),1,COUNTIF($A$2:A22, apc[Discounts, memberships &amp; pre-payment agreements])), 0)),"")</f>
        <v/>
      </c>
      <c r="B23" s="110"/>
      <c r="C23" s="111"/>
      <c r="D23" s="112"/>
      <c r="E23" s="117" t="str">
        <f>IF($A23="","", COUNTIF(apc[Discounts, memberships &amp; pre-payment agreements], A23))</f>
        <v/>
      </c>
      <c r="F23" s="117" t="str">
        <f>IF($A23="","", SUMIF(apc[Discounts, memberships &amp; pre-payment agreements], $A23, apc[APC paid (£) including VAT if charged]))</f>
        <v/>
      </c>
      <c r="G23" s="117" t="str">
        <f>IF($A23="","", SUMIF(apc[Discounts, memberships &amp; pre-payment agreements], $A23, apc[Amount of APC charged to COAF grant (including VAT if charged) in £] ))</f>
        <v/>
      </c>
      <c r="H23" s="117" t="str">
        <f>IF($A23="","", SUMIF(apc[Discounts, memberships &amp; pre-payment agreements], $A23, apc[Amount of APC charged to RCUK OA fund (including VAT if charged) in £]))</f>
        <v/>
      </c>
      <c r="I23" s="118" t="str">
        <f t="shared" si="1"/>
        <v/>
      </c>
      <c r="J23" s="118" t="str">
        <f t="shared" si="2"/>
        <v/>
      </c>
      <c r="K23" s="117" t="str">
        <f t="shared" si="3"/>
        <v/>
      </c>
    </row>
    <row r="24" spans="1:11" ht="13" x14ac:dyDescent="0.3">
      <c r="A24" s="109" t="str">
        <f t="array" ref="A24">IFERROR(INDEX(apc[Discounts, memberships &amp; pre-payment agreements], MATCH(0,IF(ISBLANK(apc[Discounts, memberships &amp; pre-payment agreements]),1,COUNTIF($A$2:A23, apc[Discounts, memberships &amp; pre-payment agreements])), 0)),"")</f>
        <v/>
      </c>
      <c r="B24" s="110"/>
      <c r="C24" s="111"/>
      <c r="D24" s="112"/>
      <c r="E24" s="117" t="str">
        <f>IF($A24="","", COUNTIF(apc[Discounts, memberships &amp; pre-payment agreements], A24))</f>
        <v/>
      </c>
      <c r="F24" s="117" t="str">
        <f>IF($A24="","", SUMIF(apc[Discounts, memberships &amp; pre-payment agreements], $A24, apc[APC paid (£) including VAT if charged]))</f>
        <v/>
      </c>
      <c r="G24" s="117" t="str">
        <f>IF($A24="","", SUMIF(apc[Discounts, memberships &amp; pre-payment agreements], $A24, apc[Amount of APC charged to COAF grant (including VAT if charged) in £] ))</f>
        <v/>
      </c>
      <c r="H24" s="117" t="str">
        <f>IF($A24="","", SUMIF(apc[Discounts, memberships &amp; pre-payment agreements], $A24, apc[Amount of APC charged to RCUK OA fund (including VAT if charged) in £]))</f>
        <v/>
      </c>
      <c r="I24" s="118" t="str">
        <f t="shared" si="1"/>
        <v/>
      </c>
      <c r="J24" s="118" t="str">
        <f t="shared" si="2"/>
        <v/>
      </c>
      <c r="K24" s="117" t="str">
        <f t="shared" si="3"/>
        <v/>
      </c>
    </row>
    <row r="25" spans="1:11" ht="13" x14ac:dyDescent="0.3">
      <c r="A25" s="109" t="str">
        <f t="array" ref="A25">IFERROR(INDEX(apc[Discounts, memberships &amp; pre-payment agreements], MATCH(0,IF(ISBLANK(apc[Discounts, memberships &amp; pre-payment agreements]),1,COUNTIF($A$2:A24, apc[Discounts, memberships &amp; pre-payment agreements])), 0)),"")</f>
        <v/>
      </c>
      <c r="B25" s="110"/>
      <c r="C25" s="111"/>
      <c r="D25" s="112"/>
      <c r="E25" s="117" t="str">
        <f>IF($A25="","", COUNTIF(apc[Discounts, memberships &amp; pre-payment agreements], A25))</f>
        <v/>
      </c>
      <c r="F25" s="117" t="str">
        <f>IF($A25="","", SUMIF(apc[Discounts, memberships &amp; pre-payment agreements], $A25, apc[APC paid (£) including VAT if charged]))</f>
        <v/>
      </c>
      <c r="G25" s="117" t="str">
        <f>IF($A25="","", SUMIF(apc[Discounts, memberships &amp; pre-payment agreements], $A25, apc[Amount of APC charged to COAF grant (including VAT if charged) in £] ))</f>
        <v/>
      </c>
      <c r="H25" s="117" t="str">
        <f>IF($A25="","", SUMIF(apc[Discounts, memberships &amp; pre-payment agreements], $A25, apc[Amount of APC charged to RCUK OA fund (including VAT if charged) in £]))</f>
        <v/>
      </c>
      <c r="I25" s="118" t="str">
        <f t="shared" si="1"/>
        <v/>
      </c>
      <c r="J25" s="118" t="str">
        <f t="shared" si="2"/>
        <v/>
      </c>
      <c r="K25" s="117" t="str">
        <f t="shared" si="3"/>
        <v/>
      </c>
    </row>
    <row r="26" spans="1:11" ht="13" x14ac:dyDescent="0.3">
      <c r="A26" s="109" t="str">
        <f t="array" ref="A26">IFERROR(INDEX(apc[Discounts, memberships &amp; pre-payment agreements], MATCH(0,IF(ISBLANK(apc[Discounts, memberships &amp; pre-payment agreements]),1,COUNTIF($A$2:A25, apc[Discounts, memberships &amp; pre-payment agreements])), 0)),"")</f>
        <v/>
      </c>
      <c r="B26" s="110"/>
      <c r="C26" s="111"/>
      <c r="D26" s="112"/>
      <c r="E26" s="117" t="str">
        <f>IF($A26="","", COUNTIF(apc[Discounts, memberships &amp; pre-payment agreements], A26))</f>
        <v/>
      </c>
      <c r="F26" s="117" t="str">
        <f>IF($A26="","", SUMIF(apc[Discounts, memberships &amp; pre-payment agreements], $A26, apc[APC paid (£) including VAT if charged]))</f>
        <v/>
      </c>
      <c r="G26" s="117" t="str">
        <f>IF($A26="","", SUMIF(apc[Discounts, memberships &amp; pre-payment agreements], $A26, apc[Amount of APC charged to COAF grant (including VAT if charged) in £] ))</f>
        <v/>
      </c>
      <c r="H26" s="117" t="str">
        <f>IF($A26="","", SUMIF(apc[Discounts, memberships &amp; pre-payment agreements], $A26, apc[Amount of APC charged to RCUK OA fund (including VAT if charged) in £]))</f>
        <v/>
      </c>
      <c r="I26" s="118" t="str">
        <f t="shared" si="1"/>
        <v/>
      </c>
      <c r="J26" s="118" t="str">
        <f t="shared" si="2"/>
        <v/>
      </c>
      <c r="K26" s="117" t="str">
        <f t="shared" si="3"/>
        <v/>
      </c>
    </row>
    <row r="27" spans="1:11" ht="13" x14ac:dyDescent="0.3">
      <c r="A27" s="109" t="str">
        <f t="array" ref="A27">IFERROR(INDEX(apc[Discounts, memberships &amp; pre-payment agreements], MATCH(0,IF(ISBLANK(apc[Discounts, memberships &amp; pre-payment agreements]),1,COUNTIF($A$2:A26, apc[Discounts, memberships &amp; pre-payment agreements])), 0)),"")</f>
        <v/>
      </c>
      <c r="B27" s="110"/>
      <c r="C27" s="111"/>
      <c r="D27" s="112"/>
      <c r="E27" s="117" t="str">
        <f>IF($A27="","", COUNTIF(apc[Discounts, memberships &amp; pre-payment agreements], A27))</f>
        <v/>
      </c>
      <c r="F27" s="117" t="str">
        <f>IF($A27="","", SUMIF(apc[Discounts, memberships &amp; pre-payment agreements], $A27, apc[APC paid (£) including VAT if charged]))</f>
        <v/>
      </c>
      <c r="G27" s="117" t="str">
        <f>IF($A27="","", SUMIF(apc[Discounts, memberships &amp; pre-payment agreements], $A27, apc[Amount of APC charged to COAF grant (including VAT if charged) in £] ))</f>
        <v/>
      </c>
      <c r="H27" s="117" t="str">
        <f>IF($A27="","", SUMIF(apc[Discounts, memberships &amp; pre-payment agreements], $A27, apc[Amount of APC charged to RCUK OA fund (including VAT if charged) in £]))</f>
        <v/>
      </c>
      <c r="I27" s="118" t="str">
        <f t="shared" si="1"/>
        <v/>
      </c>
      <c r="J27" s="118" t="str">
        <f t="shared" si="2"/>
        <v/>
      </c>
      <c r="K27" s="117" t="str">
        <f t="shared" si="3"/>
        <v/>
      </c>
    </row>
    <row r="28" spans="1:11" ht="13" x14ac:dyDescent="0.3">
      <c r="A28" s="109" t="str">
        <f t="array" ref="A28">IFERROR(INDEX(apc[Discounts, memberships &amp; pre-payment agreements], MATCH(0,IF(ISBLANK(apc[Discounts, memberships &amp; pre-payment agreements]),1,COUNTIF($A$2:A27, apc[Discounts, memberships &amp; pre-payment agreements])), 0)),"")</f>
        <v/>
      </c>
      <c r="B28" s="110"/>
      <c r="C28" s="111"/>
      <c r="D28" s="112"/>
      <c r="E28" s="117" t="str">
        <f>IF($A28="","", COUNTIF(apc[Discounts, memberships &amp; pre-payment agreements], A28))</f>
        <v/>
      </c>
      <c r="F28" s="117" t="str">
        <f>IF($A28="","", SUMIF(apc[Discounts, memberships &amp; pre-payment agreements], $A28, apc[APC paid (£) including VAT if charged]))</f>
        <v/>
      </c>
      <c r="G28" s="117" t="str">
        <f>IF($A28="","", SUMIF(apc[Discounts, memberships &amp; pre-payment agreements], $A28, apc[Amount of APC charged to COAF grant (including VAT if charged) in £] ))</f>
        <v/>
      </c>
      <c r="H28" s="117" t="str">
        <f>IF($A28="","", SUMIF(apc[Discounts, memberships &amp; pre-payment agreements], $A28, apc[Amount of APC charged to RCUK OA fund (including VAT if charged) in £]))</f>
        <v/>
      </c>
      <c r="I28" s="118" t="str">
        <f t="shared" si="1"/>
        <v/>
      </c>
      <c r="J28" s="118" t="str">
        <f t="shared" si="2"/>
        <v/>
      </c>
      <c r="K28" s="117" t="str">
        <f t="shared" si="3"/>
        <v/>
      </c>
    </row>
    <row r="29" spans="1:11" ht="13" x14ac:dyDescent="0.3">
      <c r="A29" s="109" t="str">
        <f t="array" ref="A29">IFERROR(INDEX(apc[Discounts, memberships &amp; pre-payment agreements], MATCH(0,IF(ISBLANK(apc[Discounts, memberships &amp; pre-payment agreements]),1,COUNTIF($A$2:A28, apc[Discounts, memberships &amp; pre-payment agreements])), 0)),"")</f>
        <v/>
      </c>
      <c r="B29" s="110"/>
      <c r="C29" s="111"/>
      <c r="D29" s="112"/>
      <c r="E29" s="117" t="str">
        <f>IF($A29="","", COUNTIF(apc[Discounts, memberships &amp; pre-payment agreements], A29))</f>
        <v/>
      </c>
      <c r="F29" s="117" t="str">
        <f>IF($A29="","", SUMIF(apc[Discounts, memberships &amp; pre-payment agreements], $A29, apc[APC paid (£) including VAT if charged]))</f>
        <v/>
      </c>
      <c r="G29" s="117" t="str">
        <f>IF($A29="","", SUMIF(apc[Discounts, memberships &amp; pre-payment agreements], $A29, apc[Amount of APC charged to COAF grant (including VAT if charged) in £] ))</f>
        <v/>
      </c>
      <c r="H29" s="117" t="str">
        <f>IF($A29="","", SUMIF(apc[Discounts, memberships &amp; pre-payment agreements], $A29, apc[Amount of APC charged to RCUK OA fund (including VAT if charged) in £]))</f>
        <v/>
      </c>
      <c r="I29" s="118" t="str">
        <f t="shared" si="1"/>
        <v/>
      </c>
      <c r="J29" s="118" t="str">
        <f t="shared" si="2"/>
        <v/>
      </c>
      <c r="K29" s="117" t="str">
        <f t="shared" si="3"/>
        <v/>
      </c>
    </row>
    <row r="30" spans="1:11" ht="13" x14ac:dyDescent="0.3">
      <c r="A30" s="109" t="str">
        <f t="array" ref="A30">IFERROR(INDEX(apc[Discounts, memberships &amp; pre-payment agreements], MATCH(0,IF(ISBLANK(apc[Discounts, memberships &amp; pre-payment agreements]),1,COUNTIF($A$2:A29, apc[Discounts, memberships &amp; pre-payment agreements])), 0)),"")</f>
        <v/>
      </c>
      <c r="B30" s="110"/>
      <c r="C30" s="111"/>
      <c r="D30" s="112"/>
      <c r="E30" s="117" t="str">
        <f>IF($A30="","", COUNTIF(apc[Discounts, memberships &amp; pre-payment agreements], A30))</f>
        <v/>
      </c>
      <c r="F30" s="117" t="str">
        <f>IF($A30="","", SUMIF(apc[Discounts, memberships &amp; pre-payment agreements], $A30, apc[APC paid (£) including VAT if charged]))</f>
        <v/>
      </c>
      <c r="G30" s="117" t="str">
        <f>IF($A30="","", SUMIF(apc[Discounts, memberships &amp; pre-payment agreements], $A30, apc[Amount of APC charged to COAF grant (including VAT if charged) in £] ))</f>
        <v/>
      </c>
      <c r="H30" s="117" t="str">
        <f>IF($A30="","", SUMIF(apc[Discounts, memberships &amp; pre-payment agreements], $A30, apc[Amount of APC charged to RCUK OA fund (including VAT if charged) in £]))</f>
        <v/>
      </c>
      <c r="I30" s="118" t="str">
        <f t="shared" si="1"/>
        <v/>
      </c>
      <c r="J30" s="118" t="str">
        <f t="shared" si="2"/>
        <v/>
      </c>
      <c r="K30" s="117" t="str">
        <f t="shared" si="3"/>
        <v/>
      </c>
    </row>
    <row r="31" spans="1:11" ht="13" x14ac:dyDescent="0.3">
      <c r="A31" s="109" t="str">
        <f t="array" ref="A31">IFERROR(INDEX(apc[Discounts, memberships &amp; pre-payment agreements], MATCH(0,IF(ISBLANK(apc[Discounts, memberships &amp; pre-payment agreements]),1,COUNTIF($A$2:A30, apc[Discounts, memberships &amp; pre-payment agreements])), 0)),"")</f>
        <v/>
      </c>
      <c r="B31" s="110"/>
      <c r="C31" s="111"/>
      <c r="D31" s="112"/>
      <c r="E31" s="117" t="str">
        <f>IF($A31="","", COUNTIF(apc[Discounts, memberships &amp; pre-payment agreements], A31))</f>
        <v/>
      </c>
      <c r="F31" s="117" t="str">
        <f>IF($A31="","", SUMIF(apc[Discounts, memberships &amp; pre-payment agreements], $A31, apc[APC paid (£) including VAT if charged]))</f>
        <v/>
      </c>
      <c r="G31" s="117" t="str">
        <f>IF($A31="","", SUMIF(apc[Discounts, memberships &amp; pre-payment agreements], $A31, apc[Amount of APC charged to COAF grant (including VAT if charged) in £] ))</f>
        <v/>
      </c>
      <c r="H31" s="117" t="str">
        <f>IF($A31="","", SUMIF(apc[Discounts, memberships &amp; pre-payment agreements], $A31, apc[Amount of APC charged to RCUK OA fund (including VAT if charged) in £]))</f>
        <v/>
      </c>
      <c r="I31" s="118" t="str">
        <f t="shared" si="1"/>
        <v/>
      </c>
      <c r="J31" s="118" t="str">
        <f t="shared" si="2"/>
        <v/>
      </c>
      <c r="K31" s="117" t="str">
        <f t="shared" si="3"/>
        <v/>
      </c>
    </row>
    <row r="32" spans="1:11" ht="13" x14ac:dyDescent="0.3">
      <c r="A32" s="109" t="str">
        <f t="array" ref="A32">IFERROR(INDEX(apc[Discounts, memberships &amp; pre-payment agreements], MATCH(0,IF(ISBLANK(apc[Discounts, memberships &amp; pre-payment agreements]),1,COUNTIF($A$2:A31, apc[Discounts, memberships &amp; pre-payment agreements])), 0)),"")</f>
        <v/>
      </c>
      <c r="B32" s="110"/>
      <c r="C32" s="111"/>
      <c r="D32" s="112"/>
      <c r="E32" s="117" t="str">
        <f>IF($A32="","", COUNTIF(apc[Discounts, memberships &amp; pre-payment agreements], A32))</f>
        <v/>
      </c>
      <c r="F32" s="117" t="str">
        <f>IF($A32="","", SUMIF(apc[Discounts, memberships &amp; pre-payment agreements], $A32, apc[APC paid (£) including VAT if charged]))</f>
        <v/>
      </c>
      <c r="G32" s="117" t="str">
        <f>IF($A32="","", SUMIF(apc[Discounts, memberships &amp; pre-payment agreements], $A32, apc[Amount of APC charged to COAF grant (including VAT if charged) in £] ))</f>
        <v/>
      </c>
      <c r="H32" s="117" t="str">
        <f>IF($A32="","", SUMIF(apc[Discounts, memberships &amp; pre-payment agreements], $A32, apc[Amount of APC charged to RCUK OA fund (including VAT if charged) in £]))</f>
        <v/>
      </c>
      <c r="I32" s="118" t="str">
        <f t="shared" si="1"/>
        <v/>
      </c>
      <c r="J32" s="118" t="str">
        <f t="shared" si="2"/>
        <v/>
      </c>
      <c r="K32" s="117" t="str">
        <f t="shared" si="3"/>
        <v/>
      </c>
    </row>
    <row r="33" spans="1:11" ht="13" x14ac:dyDescent="0.3">
      <c r="A33" s="109" t="str">
        <f t="array" ref="A33">IFERROR(INDEX(apc[Discounts, memberships &amp; pre-payment agreements], MATCH(0,IF(ISBLANK(apc[Discounts, memberships &amp; pre-payment agreements]),1,COUNTIF($A$2:A32, apc[Discounts, memberships &amp; pre-payment agreements])), 0)),"")</f>
        <v/>
      </c>
      <c r="B33" s="110"/>
      <c r="C33" s="111"/>
      <c r="D33" s="112"/>
      <c r="E33" s="117" t="str">
        <f>IF($A33="","", COUNTIF(apc[Discounts, memberships &amp; pre-payment agreements], A33))</f>
        <v/>
      </c>
      <c r="F33" s="117" t="str">
        <f>IF($A33="","", SUMIF(apc[Discounts, memberships &amp; pre-payment agreements], $A33, apc[APC paid (£) including VAT if charged]))</f>
        <v/>
      </c>
      <c r="G33" s="117" t="str">
        <f>IF($A33="","", SUMIF(apc[Discounts, memberships &amp; pre-payment agreements], $A33, apc[Amount of APC charged to COAF grant (including VAT if charged) in £] ))</f>
        <v/>
      </c>
      <c r="H33" s="117" t="str">
        <f>IF($A33="","", SUMIF(apc[Discounts, memberships &amp; pre-payment agreements], $A33, apc[Amount of APC charged to RCUK OA fund (including VAT if charged) in £]))</f>
        <v/>
      </c>
      <c r="I33" s="118" t="str">
        <f t="shared" si="1"/>
        <v/>
      </c>
      <c r="J33" s="118" t="str">
        <f t="shared" si="2"/>
        <v/>
      </c>
      <c r="K33" s="117" t="str">
        <f t="shared" si="3"/>
        <v/>
      </c>
    </row>
    <row r="34" spans="1:11" ht="13" x14ac:dyDescent="0.3">
      <c r="A34" s="109" t="str">
        <f t="array" ref="A34">IFERROR(INDEX(apc[Discounts, memberships &amp; pre-payment agreements], MATCH(0,IF(ISBLANK(apc[Discounts, memberships &amp; pre-payment agreements]),1,COUNTIF($A$2:A33, apc[Discounts, memberships &amp; pre-payment agreements])), 0)),"")</f>
        <v/>
      </c>
      <c r="B34" s="110"/>
      <c r="C34" s="111"/>
      <c r="D34" s="112"/>
      <c r="E34" s="117" t="str">
        <f>IF($A34="","", COUNTIF(apc[Discounts, memberships &amp; pre-payment agreements], A34))</f>
        <v/>
      </c>
      <c r="F34" s="117" t="str">
        <f>IF($A34="","", SUMIF(apc[Discounts, memberships &amp; pre-payment agreements], $A34, apc[APC paid (£) including VAT if charged]))</f>
        <v/>
      </c>
      <c r="G34" s="117" t="str">
        <f>IF($A34="","", SUMIF(apc[Discounts, memberships &amp; pre-payment agreements], $A34, apc[Amount of APC charged to COAF grant (including VAT if charged) in £] ))</f>
        <v/>
      </c>
      <c r="H34" s="117" t="str">
        <f>IF($A34="","", SUMIF(apc[Discounts, memberships &amp; pre-payment agreements], $A34, apc[Amount of APC charged to RCUK OA fund (including VAT if charged) in £]))</f>
        <v/>
      </c>
      <c r="I34" s="118" t="str">
        <f t="shared" si="1"/>
        <v/>
      </c>
      <c r="J34" s="118" t="str">
        <f t="shared" si="2"/>
        <v/>
      </c>
      <c r="K34" s="117" t="str">
        <f t="shared" si="3"/>
        <v/>
      </c>
    </row>
    <row r="35" spans="1:11" ht="13" x14ac:dyDescent="0.3">
      <c r="A35" s="109" t="str">
        <f t="array" ref="A35">IFERROR(INDEX(apc[Discounts, memberships &amp; pre-payment agreements], MATCH(0,IF(ISBLANK(apc[Discounts, memberships &amp; pre-payment agreements]),1,COUNTIF($A$2:A34, apc[Discounts, memberships &amp; pre-payment agreements])), 0)),"")</f>
        <v/>
      </c>
      <c r="B35" s="110"/>
      <c r="C35" s="111"/>
      <c r="D35" s="112"/>
      <c r="E35" s="117" t="str">
        <f>IF($A35="","", COUNTIF(apc[Discounts, memberships &amp; pre-payment agreements], A35))</f>
        <v/>
      </c>
      <c r="F35" s="117" t="str">
        <f>IF($A35="","", SUMIF(apc[Discounts, memberships &amp; pre-payment agreements], $A35, apc[APC paid (£) including VAT if charged]))</f>
        <v/>
      </c>
      <c r="G35" s="117" t="str">
        <f>IF($A35="","", SUMIF(apc[Discounts, memberships &amp; pre-payment agreements], $A35, apc[Amount of APC charged to COAF grant (including VAT if charged) in £] ))</f>
        <v/>
      </c>
      <c r="H35" s="117" t="str">
        <f>IF($A35="","", SUMIF(apc[Discounts, memberships &amp; pre-payment agreements], $A35, apc[Amount of APC charged to RCUK OA fund (including VAT if charged) in £]))</f>
        <v/>
      </c>
      <c r="I35" s="118" t="str">
        <f t="shared" si="1"/>
        <v/>
      </c>
      <c r="J35" s="118" t="str">
        <f t="shared" si="2"/>
        <v/>
      </c>
      <c r="K35" s="117" t="str">
        <f t="shared" si="3"/>
        <v/>
      </c>
    </row>
    <row r="36" spans="1:11" ht="13" x14ac:dyDescent="0.3">
      <c r="A36" s="109" t="str">
        <f t="array" ref="A36">IFERROR(INDEX(apc[Discounts, memberships &amp; pre-payment agreements], MATCH(0,IF(ISBLANK(apc[Discounts, memberships &amp; pre-payment agreements]),1,COUNTIF($A$2:A35, apc[Discounts, memberships &amp; pre-payment agreements])), 0)),"")</f>
        <v/>
      </c>
      <c r="B36" s="110"/>
      <c r="C36" s="111"/>
      <c r="D36" s="112"/>
      <c r="E36" s="117" t="str">
        <f>IF($A36="","", COUNTIF(apc[Discounts, memberships &amp; pre-payment agreements], A36))</f>
        <v/>
      </c>
      <c r="F36" s="117" t="str">
        <f>IF($A36="","", SUMIF(apc[Discounts, memberships &amp; pre-payment agreements], $A36, apc[APC paid (£) including VAT if charged]))</f>
        <v/>
      </c>
      <c r="G36" s="117" t="str">
        <f>IF($A36="","", SUMIF(apc[Discounts, memberships &amp; pre-payment agreements], $A36, apc[Amount of APC charged to COAF grant (including VAT if charged) in £] ))</f>
        <v/>
      </c>
      <c r="H36" s="117" t="str">
        <f>IF($A36="","", SUMIF(apc[Discounts, memberships &amp; pre-payment agreements], $A36, apc[Amount of APC charged to RCUK OA fund (including VAT if charged) in £]))</f>
        <v/>
      </c>
      <c r="I36" s="118" t="str">
        <f t="shared" si="1"/>
        <v/>
      </c>
      <c r="J36" s="118" t="str">
        <f t="shared" si="2"/>
        <v/>
      </c>
      <c r="K36" s="117" t="str">
        <f t="shared" si="3"/>
        <v/>
      </c>
    </row>
    <row r="37" spans="1:11" ht="13" x14ac:dyDescent="0.3">
      <c r="A37" s="109" t="str">
        <f t="array" ref="A37">IFERROR(INDEX(apc[Discounts, memberships &amp; pre-payment agreements], MATCH(0,IF(ISBLANK(apc[Discounts, memberships &amp; pre-payment agreements]),1,COUNTIF($A$2:A36, apc[Discounts, memberships &amp; pre-payment agreements])), 0)),"")</f>
        <v/>
      </c>
      <c r="B37" s="110"/>
      <c r="C37" s="111"/>
      <c r="D37" s="112"/>
      <c r="E37" s="117" t="str">
        <f>IF($A37="","", COUNTIF(apc[Discounts, memberships &amp; pre-payment agreements], A37))</f>
        <v/>
      </c>
      <c r="F37" s="117" t="str">
        <f>IF($A37="","", SUMIF(apc[Discounts, memberships &amp; pre-payment agreements], $A37, apc[APC paid (£) including VAT if charged]))</f>
        <v/>
      </c>
      <c r="G37" s="117" t="str">
        <f>IF($A37="","", SUMIF(apc[Discounts, memberships &amp; pre-payment agreements], $A37, apc[Amount of APC charged to COAF grant (including VAT if charged) in £] ))</f>
        <v/>
      </c>
      <c r="H37" s="117" t="str">
        <f>IF($A37="","", SUMIF(apc[Discounts, memberships &amp; pre-payment agreements], $A37, apc[Amount of APC charged to RCUK OA fund (including VAT if charged) in £]))</f>
        <v/>
      </c>
      <c r="I37" s="118" t="str">
        <f t="shared" si="1"/>
        <v/>
      </c>
      <c r="J37" s="118" t="str">
        <f t="shared" si="2"/>
        <v/>
      </c>
      <c r="K37" s="117" t="str">
        <f t="shared" si="3"/>
        <v/>
      </c>
    </row>
    <row r="38" spans="1:11" ht="13" x14ac:dyDescent="0.3">
      <c r="A38" s="109" t="str">
        <f t="array" ref="A38">IFERROR(INDEX(apc[Discounts, memberships &amp; pre-payment agreements], MATCH(0,IF(ISBLANK(apc[Discounts, memberships &amp; pre-payment agreements]),1,COUNTIF($A$2:A37, apc[Discounts, memberships &amp; pre-payment agreements])), 0)),"")</f>
        <v/>
      </c>
      <c r="B38" s="110"/>
      <c r="C38" s="111"/>
      <c r="D38" s="112"/>
      <c r="E38" s="117" t="str">
        <f>IF($A38="","", COUNTIF(apc[Discounts, memberships &amp; pre-payment agreements], A38))</f>
        <v/>
      </c>
      <c r="F38" s="117" t="str">
        <f>IF($A38="","", SUMIF(apc[Discounts, memberships &amp; pre-payment agreements], $A38, apc[APC paid (£) including VAT if charged]))</f>
        <v/>
      </c>
      <c r="G38" s="117" t="str">
        <f>IF($A38="","", SUMIF(apc[Discounts, memberships &amp; pre-payment agreements], $A38, apc[Amount of APC charged to COAF grant (including VAT if charged) in £] ))</f>
        <v/>
      </c>
      <c r="H38" s="117" t="str">
        <f>IF($A38="","", SUMIF(apc[Discounts, memberships &amp; pre-payment agreements], $A38, apc[Amount of APC charged to RCUK OA fund (including VAT if charged) in £]))</f>
        <v/>
      </c>
      <c r="I38" s="118" t="str">
        <f t="shared" si="1"/>
        <v/>
      </c>
      <c r="J38" s="118" t="str">
        <f t="shared" si="2"/>
        <v/>
      </c>
      <c r="K38" s="117" t="str">
        <f t="shared" si="3"/>
        <v/>
      </c>
    </row>
    <row r="39" spans="1:11" ht="13" x14ac:dyDescent="0.3">
      <c r="A39" s="109" t="str">
        <f t="array" ref="A39">IFERROR(INDEX(apc[Discounts, memberships &amp; pre-payment agreements], MATCH(0,IF(ISBLANK(apc[Discounts, memberships &amp; pre-payment agreements]),1,COUNTIF($A$2:A38, apc[Discounts, memberships &amp; pre-payment agreements])), 0)),"")</f>
        <v/>
      </c>
      <c r="B39" s="110"/>
      <c r="C39" s="111"/>
      <c r="D39" s="112"/>
      <c r="E39" s="117" t="str">
        <f>IF($A39="","", COUNTIF(apc[Discounts, memberships &amp; pre-payment agreements], A39))</f>
        <v/>
      </c>
      <c r="F39" s="117" t="str">
        <f>IF($A39="","", SUMIF(apc[Discounts, memberships &amp; pre-payment agreements], $A39, apc[APC paid (£) including VAT if charged]))</f>
        <v/>
      </c>
      <c r="G39" s="117" t="str">
        <f>IF($A39="","", SUMIF(apc[Discounts, memberships &amp; pre-payment agreements], $A39, apc[Amount of APC charged to COAF grant (including VAT if charged) in £] ))</f>
        <v/>
      </c>
      <c r="H39" s="117" t="str">
        <f>IF($A39="","", SUMIF(apc[Discounts, memberships &amp; pre-payment agreements], $A39, apc[Amount of APC charged to RCUK OA fund (including VAT if charged) in £]))</f>
        <v/>
      </c>
      <c r="I39" s="118" t="str">
        <f t="shared" si="1"/>
        <v/>
      </c>
      <c r="J39" s="118" t="str">
        <f t="shared" si="2"/>
        <v/>
      </c>
      <c r="K39" s="117" t="str">
        <f t="shared" si="3"/>
        <v/>
      </c>
    </row>
    <row r="40" spans="1:11" ht="13" x14ac:dyDescent="0.3">
      <c r="A40" s="109" t="str">
        <f t="array" ref="A40">IFERROR(INDEX(apc[Discounts, memberships &amp; pre-payment agreements], MATCH(0,IF(ISBLANK(apc[Discounts, memberships &amp; pre-payment agreements]),1,COUNTIF($A$2:A39, apc[Discounts, memberships &amp; pre-payment agreements])), 0)),"")</f>
        <v/>
      </c>
      <c r="B40" s="110"/>
      <c r="C40" s="111"/>
      <c r="D40" s="112"/>
      <c r="E40" s="117" t="str">
        <f>IF($A40="","", COUNTIF(apc[Discounts, memberships &amp; pre-payment agreements], A40))</f>
        <v/>
      </c>
      <c r="F40" s="117" t="str">
        <f>IF($A40="","", SUMIF(apc[Discounts, memberships &amp; pre-payment agreements], $A40, apc[APC paid (£) including VAT if charged]))</f>
        <v/>
      </c>
      <c r="G40" s="117" t="str">
        <f>IF($A40="","", SUMIF(apc[Discounts, memberships &amp; pre-payment agreements], $A40, apc[Amount of APC charged to COAF grant (including VAT if charged) in £] ))</f>
        <v/>
      </c>
      <c r="H40" s="117" t="str">
        <f>IF($A40="","", SUMIF(apc[Discounts, memberships &amp; pre-payment agreements], $A40, apc[Amount of APC charged to RCUK OA fund (including VAT if charged) in £]))</f>
        <v/>
      </c>
      <c r="I40" s="118" t="str">
        <f t="shared" si="1"/>
        <v/>
      </c>
      <c r="J40" s="118" t="str">
        <f t="shared" si="2"/>
        <v/>
      </c>
      <c r="K40" s="117" t="str">
        <f t="shared" si="3"/>
        <v/>
      </c>
    </row>
    <row r="41" spans="1:11" ht="13" x14ac:dyDescent="0.3">
      <c r="A41" s="109" t="str">
        <f t="array" ref="A41">IFERROR(INDEX(apc[Discounts, memberships &amp; pre-payment agreements], MATCH(0,IF(ISBLANK(apc[Discounts, memberships &amp; pre-payment agreements]),1,COUNTIF($A$2:A40, apc[Discounts, memberships &amp; pre-payment agreements])), 0)),"")</f>
        <v/>
      </c>
      <c r="B41" s="110"/>
      <c r="C41" s="111"/>
      <c r="D41" s="112"/>
      <c r="E41" s="117" t="str">
        <f>IF($A41="","", COUNTIF(apc[Discounts, memberships &amp; pre-payment agreements], A41))</f>
        <v/>
      </c>
      <c r="F41" s="117" t="str">
        <f>IF($A41="","", SUMIF(apc[Discounts, memberships &amp; pre-payment agreements], $A41, apc[APC paid (£) including VAT if charged]))</f>
        <v/>
      </c>
      <c r="G41" s="117" t="str">
        <f>IF($A41="","", SUMIF(apc[Discounts, memberships &amp; pre-payment agreements], $A41, apc[Amount of APC charged to COAF grant (including VAT if charged) in £] ))</f>
        <v/>
      </c>
      <c r="H41" s="117" t="str">
        <f>IF($A41="","", SUMIF(apc[Discounts, memberships &amp; pre-payment agreements], $A41, apc[Amount of APC charged to RCUK OA fund (including VAT if charged) in £]))</f>
        <v/>
      </c>
      <c r="I41" s="118" t="str">
        <f t="shared" si="1"/>
        <v/>
      </c>
      <c r="J41" s="118" t="str">
        <f t="shared" si="2"/>
        <v/>
      </c>
      <c r="K41" s="117" t="str">
        <f t="shared" si="3"/>
        <v/>
      </c>
    </row>
    <row r="42" spans="1:11" ht="13" x14ac:dyDescent="0.3">
      <c r="A42" s="109" t="str">
        <f t="array" ref="A42">IFERROR(INDEX(apc[Discounts, memberships &amp; pre-payment agreements], MATCH(0,IF(ISBLANK(apc[Discounts, memberships &amp; pre-payment agreements]),1,COUNTIF($A$2:A41, apc[Discounts, memberships &amp; pre-payment agreements])), 0)),"")</f>
        <v/>
      </c>
      <c r="B42" s="110"/>
      <c r="C42" s="111"/>
      <c r="D42" s="112"/>
      <c r="E42" s="117" t="str">
        <f>IF($A42="","", COUNTIF(apc[Discounts, memberships &amp; pre-payment agreements], A42))</f>
        <v/>
      </c>
      <c r="F42" s="117" t="str">
        <f>IF($A42="","", SUMIF(apc[Discounts, memberships &amp; pre-payment agreements], $A42, apc[APC paid (£) including VAT if charged]))</f>
        <v/>
      </c>
      <c r="G42" s="117" t="str">
        <f>IF($A42="","", SUMIF(apc[Discounts, memberships &amp; pre-payment agreements], $A42, apc[Amount of APC charged to COAF grant (including VAT if charged) in £] ))</f>
        <v/>
      </c>
      <c r="H42" s="117" t="str">
        <f>IF($A42="","", SUMIF(apc[Discounts, memberships &amp; pre-payment agreements], $A42, apc[Amount of APC charged to RCUK OA fund (including VAT if charged) in £]))</f>
        <v/>
      </c>
      <c r="I42" s="118" t="str">
        <f t="shared" si="1"/>
        <v/>
      </c>
      <c r="J42" s="118" t="str">
        <f t="shared" si="2"/>
        <v/>
      </c>
      <c r="K42" s="117" t="str">
        <f t="shared" si="3"/>
        <v/>
      </c>
    </row>
    <row r="43" spans="1:11" ht="13" x14ac:dyDescent="0.3">
      <c r="A43" s="109" t="str">
        <f t="array" ref="A43">IFERROR(INDEX(apc[Discounts, memberships &amp; pre-payment agreements], MATCH(0,IF(ISBLANK(apc[Discounts, memberships &amp; pre-payment agreements]),1,COUNTIF($A$2:A42, apc[Discounts, memberships &amp; pre-payment agreements])), 0)),"")</f>
        <v/>
      </c>
      <c r="B43" s="110"/>
      <c r="C43" s="111"/>
      <c r="D43" s="112"/>
      <c r="E43" s="117" t="str">
        <f>IF($A43="","", COUNTIF(apc[Discounts, memberships &amp; pre-payment agreements], A43))</f>
        <v/>
      </c>
      <c r="F43" s="117" t="str">
        <f>IF($A43="","", SUMIF(apc[Discounts, memberships &amp; pre-payment agreements], $A43, apc[APC paid (£) including VAT if charged]))</f>
        <v/>
      </c>
      <c r="G43" s="117" t="str">
        <f>IF($A43="","", SUMIF(apc[Discounts, memberships &amp; pre-payment agreements], $A43, apc[Amount of APC charged to COAF grant (including VAT if charged) in £] ))</f>
        <v/>
      </c>
      <c r="H43" s="117" t="str">
        <f>IF($A43="","", SUMIF(apc[Discounts, memberships &amp; pre-payment agreements], $A43, apc[Amount of APC charged to RCUK OA fund (including VAT if charged) in £]))</f>
        <v/>
      </c>
      <c r="I43" s="118" t="str">
        <f t="shared" si="1"/>
        <v/>
      </c>
      <c r="J43" s="118" t="str">
        <f t="shared" si="2"/>
        <v/>
      </c>
      <c r="K43" s="117" t="str">
        <f t="shared" si="3"/>
        <v/>
      </c>
    </row>
    <row r="44" spans="1:11" ht="13" x14ac:dyDescent="0.3">
      <c r="A44" s="109" t="str">
        <f t="array" ref="A44">IFERROR(INDEX(apc[Discounts, memberships &amp; pre-payment agreements], MATCH(0,IF(ISBLANK(apc[Discounts, memberships &amp; pre-payment agreements]),1,COUNTIF($A$2:A43, apc[Discounts, memberships &amp; pre-payment agreements])), 0)),"")</f>
        <v/>
      </c>
      <c r="B44" s="110"/>
      <c r="C44" s="111"/>
      <c r="D44" s="112"/>
      <c r="E44" s="117" t="str">
        <f>IF($A44="","", COUNTIF(apc[Discounts, memberships &amp; pre-payment agreements], A44))</f>
        <v/>
      </c>
      <c r="F44" s="117" t="str">
        <f>IF($A44="","", SUMIF(apc[Discounts, memberships &amp; pre-payment agreements], $A44, apc[APC paid (£) including VAT if charged]))</f>
        <v/>
      </c>
      <c r="G44" s="117" t="str">
        <f>IF($A44="","", SUMIF(apc[Discounts, memberships &amp; pre-payment agreements], $A44, apc[Amount of APC charged to COAF grant (including VAT if charged) in £] ))</f>
        <v/>
      </c>
      <c r="H44" s="117" t="str">
        <f>IF($A44="","", SUMIF(apc[Discounts, memberships &amp; pre-payment agreements], $A44, apc[Amount of APC charged to RCUK OA fund (including VAT if charged) in £]))</f>
        <v/>
      </c>
      <c r="I44" s="118" t="str">
        <f t="shared" si="1"/>
        <v/>
      </c>
      <c r="J44" s="118" t="str">
        <f t="shared" si="2"/>
        <v/>
      </c>
      <c r="K44" s="117" t="str">
        <f t="shared" si="3"/>
        <v/>
      </c>
    </row>
    <row r="45" spans="1:11" ht="13" x14ac:dyDescent="0.3">
      <c r="A45" s="109" t="str">
        <f t="array" ref="A45">IFERROR(INDEX(apc[Discounts, memberships &amp; pre-payment agreements], MATCH(0,IF(ISBLANK(apc[Discounts, memberships &amp; pre-payment agreements]),1,COUNTIF($A$2:A44, apc[Discounts, memberships &amp; pre-payment agreements])), 0)),"")</f>
        <v/>
      </c>
      <c r="B45" s="110"/>
      <c r="C45" s="111"/>
      <c r="D45" s="112"/>
      <c r="E45" s="117" t="str">
        <f>IF($A45="","", COUNTIF(apc[Discounts, memberships &amp; pre-payment agreements], A45))</f>
        <v/>
      </c>
      <c r="F45" s="117" t="str">
        <f>IF($A45="","", SUMIF(apc[Discounts, memberships &amp; pre-payment agreements], $A45, apc[APC paid (£) including VAT if charged]))</f>
        <v/>
      </c>
      <c r="G45" s="117" t="str">
        <f>IF($A45="","", SUMIF(apc[Discounts, memberships &amp; pre-payment agreements], $A45, apc[Amount of APC charged to COAF grant (including VAT if charged) in £] ))</f>
        <v/>
      </c>
      <c r="H45" s="117" t="str">
        <f>IF($A45="","", SUMIF(apc[Discounts, memberships &amp; pre-payment agreements], $A45, apc[Amount of APC charged to RCUK OA fund (including VAT if charged) in £]))</f>
        <v/>
      </c>
      <c r="I45" s="118" t="str">
        <f t="shared" si="1"/>
        <v/>
      </c>
      <c r="J45" s="118" t="str">
        <f t="shared" si="2"/>
        <v/>
      </c>
      <c r="K45" s="117" t="str">
        <f t="shared" si="3"/>
        <v/>
      </c>
    </row>
    <row r="46" spans="1:11" ht="13" x14ac:dyDescent="0.3">
      <c r="A46" s="109" t="str">
        <f t="array" ref="A46">IFERROR(INDEX(apc[Discounts, memberships &amp; pre-payment agreements], MATCH(0,IF(ISBLANK(apc[Discounts, memberships &amp; pre-payment agreements]),1,COUNTIF($A$2:A45, apc[Discounts, memberships &amp; pre-payment agreements])), 0)),"")</f>
        <v/>
      </c>
      <c r="B46" s="110"/>
      <c r="C46" s="111"/>
      <c r="D46" s="112"/>
      <c r="E46" s="117" t="str">
        <f>IF($A46="","", COUNTIF(apc[Discounts, memberships &amp; pre-payment agreements], A46))</f>
        <v/>
      </c>
      <c r="F46" s="117" t="str">
        <f>IF($A46="","", SUMIF(apc[Discounts, memberships &amp; pre-payment agreements], $A46, apc[APC paid (£) including VAT if charged]))</f>
        <v/>
      </c>
      <c r="G46" s="117" t="str">
        <f>IF($A46="","", SUMIF(apc[Discounts, memberships &amp; pre-payment agreements], $A46, apc[Amount of APC charged to COAF grant (including VAT if charged) in £] ))</f>
        <v/>
      </c>
      <c r="H46" s="117" t="str">
        <f>IF($A46="","", SUMIF(apc[Discounts, memberships &amp; pre-payment agreements], $A46, apc[Amount of APC charged to RCUK OA fund (including VAT if charged) in £]))</f>
        <v/>
      </c>
      <c r="I46" s="118" t="str">
        <f t="shared" si="1"/>
        <v/>
      </c>
      <c r="J46" s="118" t="str">
        <f t="shared" si="2"/>
        <v/>
      </c>
      <c r="K46" s="117" t="str">
        <f t="shared" si="3"/>
        <v/>
      </c>
    </row>
    <row r="47" spans="1:11" ht="13" x14ac:dyDescent="0.3">
      <c r="A47" s="109" t="str">
        <f t="array" ref="A47">IFERROR(INDEX(apc[Discounts, memberships &amp; pre-payment agreements], MATCH(0,IF(ISBLANK(apc[Discounts, memberships &amp; pre-payment agreements]),1,COUNTIF($A$2:A46, apc[Discounts, memberships &amp; pre-payment agreements])), 0)),"")</f>
        <v/>
      </c>
      <c r="B47" s="110"/>
      <c r="C47" s="111"/>
      <c r="D47" s="112"/>
      <c r="E47" s="117" t="str">
        <f>IF($A47="","", COUNTIF(apc[Discounts, memberships &amp; pre-payment agreements], A47))</f>
        <v/>
      </c>
      <c r="F47" s="117" t="str">
        <f>IF($A47="","", SUMIF(apc[Discounts, memberships &amp; pre-payment agreements], $A47, apc[APC paid (£) including VAT if charged]))</f>
        <v/>
      </c>
      <c r="G47" s="117" t="str">
        <f>IF($A47="","", SUMIF(apc[Discounts, memberships &amp; pre-payment agreements], $A47, apc[Amount of APC charged to COAF grant (including VAT if charged) in £] ))</f>
        <v/>
      </c>
      <c r="H47" s="117" t="str">
        <f>IF($A47="","", SUMIF(apc[Discounts, memberships &amp; pre-payment agreements], $A47, apc[Amount of APC charged to RCUK OA fund (including VAT if charged) in £]))</f>
        <v/>
      </c>
      <c r="I47" s="118" t="str">
        <f t="shared" si="1"/>
        <v/>
      </c>
      <c r="J47" s="118" t="str">
        <f t="shared" si="2"/>
        <v/>
      </c>
      <c r="K47" s="117" t="str">
        <f t="shared" si="3"/>
        <v/>
      </c>
    </row>
    <row r="48" spans="1:11" ht="13" x14ac:dyDescent="0.3">
      <c r="A48" s="109" t="str">
        <f t="array" ref="A48">IFERROR(INDEX(apc[Discounts, memberships &amp; pre-payment agreements], MATCH(0,IF(ISBLANK(apc[Discounts, memberships &amp; pre-payment agreements]),1,COUNTIF($A$2:A47, apc[Discounts, memberships &amp; pre-payment agreements])), 0)),"")</f>
        <v/>
      </c>
      <c r="B48" s="110"/>
      <c r="C48" s="111"/>
      <c r="D48" s="112"/>
      <c r="E48" s="117" t="str">
        <f>IF($A48="","", COUNTIF(apc[Discounts, memberships &amp; pre-payment agreements], A48))</f>
        <v/>
      </c>
      <c r="F48" s="117" t="str">
        <f>IF($A48="","", SUMIF(apc[Discounts, memberships &amp; pre-payment agreements], $A48, apc[APC paid (£) including VAT if charged]))</f>
        <v/>
      </c>
      <c r="G48" s="117" t="str">
        <f>IF($A48="","", SUMIF(apc[Discounts, memberships &amp; pre-payment agreements], $A48, apc[Amount of APC charged to COAF grant (including VAT if charged) in £] ))</f>
        <v/>
      </c>
      <c r="H48" s="117" t="str">
        <f>IF($A48="","", SUMIF(apc[Discounts, memberships &amp; pre-payment agreements], $A48, apc[Amount of APC charged to RCUK OA fund (including VAT if charged) in £]))</f>
        <v/>
      </c>
      <c r="I48" s="118" t="str">
        <f t="shared" si="1"/>
        <v/>
      </c>
      <c r="J48" s="118" t="str">
        <f t="shared" si="2"/>
        <v/>
      </c>
      <c r="K48" s="117" t="str">
        <f t="shared" si="3"/>
        <v/>
      </c>
    </row>
    <row r="49" spans="1:11" ht="13" x14ac:dyDescent="0.3">
      <c r="A49" s="109" t="str">
        <f t="array" ref="A49">IFERROR(INDEX(apc[Discounts, memberships &amp; pre-payment agreements], MATCH(0,IF(ISBLANK(apc[Discounts, memberships &amp; pre-payment agreements]),1,COUNTIF($A$2:A48, apc[Discounts, memberships &amp; pre-payment agreements])), 0)),"")</f>
        <v/>
      </c>
      <c r="B49" s="110"/>
      <c r="C49" s="111"/>
      <c r="D49" s="112"/>
      <c r="E49" s="117" t="str">
        <f>IF($A49="","", COUNTIF(apc[Discounts, memberships &amp; pre-payment agreements], A49))</f>
        <v/>
      </c>
      <c r="F49" s="117" t="str">
        <f>IF($A49="","", SUMIF(apc[Discounts, memberships &amp; pre-payment agreements], $A49, apc[APC paid (£) including VAT if charged]))</f>
        <v/>
      </c>
      <c r="G49" s="117" t="str">
        <f>IF($A49="","", SUMIF(apc[Discounts, memberships &amp; pre-payment agreements], $A49, apc[Amount of APC charged to COAF grant (including VAT if charged) in £] ))</f>
        <v/>
      </c>
      <c r="H49" s="117" t="str">
        <f>IF($A49="","", SUMIF(apc[Discounts, memberships &amp; pre-payment agreements], $A49, apc[Amount of APC charged to RCUK OA fund (including VAT if charged) in £]))</f>
        <v/>
      </c>
      <c r="I49" s="118" t="str">
        <f t="shared" si="1"/>
        <v/>
      </c>
      <c r="J49" s="118" t="str">
        <f t="shared" si="2"/>
        <v/>
      </c>
      <c r="K49" s="117" t="str">
        <f t="shared" si="3"/>
        <v/>
      </c>
    </row>
    <row r="50" spans="1:11" ht="13.5" thickBot="1" x14ac:dyDescent="0.35">
      <c r="A50" s="109" t="str">
        <f t="array" ref="A50">IFERROR(INDEX(apc[Discounts, memberships &amp; pre-payment agreements], MATCH(0,IF(ISBLANK(apc[Discounts, memberships &amp; pre-payment agreements]),1,COUNTIF($A$2:A49, apc[Discounts, memberships &amp; pre-payment agreements])), 0)),"")</f>
        <v/>
      </c>
      <c r="B50" s="146"/>
      <c r="C50" s="147"/>
      <c r="D50" s="148"/>
      <c r="E50" s="117" t="str">
        <f>IF($A50="","", COUNTIF(apc[Discounts, memberships &amp; pre-payment agreements], A50))</f>
        <v/>
      </c>
      <c r="F50" s="117" t="str">
        <f>IF($A50="","", SUMIF(apc[Discounts, memberships &amp; pre-payment agreements], $A50, apc[APC paid (£) including VAT if charged]))</f>
        <v/>
      </c>
      <c r="G50" s="117" t="str">
        <f>IF($A50="","", SUMIF(apc[Discounts, memberships &amp; pre-payment agreements], $A50, apc[Amount of APC charged to COAF grant (including VAT if charged) in £] ))</f>
        <v/>
      </c>
      <c r="H50" s="117" t="str">
        <f>IF($A50="","", SUMIF(apc[Discounts, memberships &amp; pre-payment agreements], $A50, apc[Amount of APC charged to RCUK OA fund (including VAT if charged) in £]))</f>
        <v/>
      </c>
      <c r="I50" s="118" t="str">
        <f t="shared" si="1"/>
        <v/>
      </c>
      <c r="J50" s="118" t="str">
        <f t="shared" si="2"/>
        <v/>
      </c>
      <c r="K50" s="117" t="str">
        <f t="shared" si="3"/>
        <v/>
      </c>
    </row>
    <row r="51" spans="1:11" ht="13" x14ac:dyDescent="0.3">
      <c r="A51" s="109"/>
    </row>
    <row r="52" spans="1:11" ht="13" x14ac:dyDescent="0.3">
      <c r="A52" s="109"/>
    </row>
    <row r="53" spans="1:11" ht="13" x14ac:dyDescent="0.3">
      <c r="A53" s="109"/>
    </row>
    <row r="54" spans="1:11" ht="13" x14ac:dyDescent="0.3">
      <c r="A54" s="109"/>
    </row>
    <row r="55" spans="1:11" ht="13" x14ac:dyDescent="0.3">
      <c r="A55" s="109"/>
    </row>
    <row r="56" spans="1:11" ht="13" x14ac:dyDescent="0.3">
      <c r="A56" s="109"/>
    </row>
    <row r="57" spans="1:11" ht="13" x14ac:dyDescent="0.3">
      <c r="A57" s="109"/>
    </row>
    <row r="58" spans="1:11" ht="13" x14ac:dyDescent="0.3">
      <c r="A58" s="109"/>
    </row>
    <row r="59" spans="1:11" ht="13" x14ac:dyDescent="0.3">
      <c r="A59" s="109"/>
    </row>
    <row r="60" spans="1:11" ht="13" x14ac:dyDescent="0.3">
      <c r="A60" s="109"/>
    </row>
    <row r="61" spans="1:11" ht="13" x14ac:dyDescent="0.3">
      <c r="A61" s="109"/>
    </row>
    <row r="62" spans="1:11" ht="13" x14ac:dyDescent="0.3">
      <c r="A62" s="109"/>
    </row>
    <row r="63" spans="1:11" ht="13" x14ac:dyDescent="0.3">
      <c r="A63" s="109"/>
    </row>
    <row r="64" spans="1:11" ht="13" x14ac:dyDescent="0.3">
      <c r="A64" s="109"/>
    </row>
    <row r="65" spans="1:1" ht="13" x14ac:dyDescent="0.3">
      <c r="A65" s="109"/>
    </row>
    <row r="66" spans="1:1" ht="13" x14ac:dyDescent="0.3">
      <c r="A66" s="109"/>
    </row>
    <row r="67" spans="1:1" ht="13" x14ac:dyDescent="0.3">
      <c r="A67" s="109"/>
    </row>
    <row r="68" spans="1:1" ht="13" x14ac:dyDescent="0.3">
      <c r="A68" s="109"/>
    </row>
    <row r="69" spans="1:1" ht="13" x14ac:dyDescent="0.3">
      <c r="A69" s="109"/>
    </row>
    <row r="70" spans="1:1" ht="13" x14ac:dyDescent="0.3">
      <c r="A70" s="109"/>
    </row>
    <row r="71" spans="1:1" ht="13" x14ac:dyDescent="0.3">
      <c r="A71" s="109"/>
    </row>
    <row r="72" spans="1:1" ht="13" x14ac:dyDescent="0.3">
      <c r="A72" s="109"/>
    </row>
    <row r="73" spans="1:1" ht="13" x14ac:dyDescent="0.3">
      <c r="A73" s="109"/>
    </row>
    <row r="74" spans="1:1" ht="13" x14ac:dyDescent="0.3">
      <c r="A74" s="109"/>
    </row>
    <row r="75" spans="1:1" ht="13" x14ac:dyDescent="0.3">
      <c r="A75" s="109"/>
    </row>
    <row r="76" spans="1:1" ht="13" x14ac:dyDescent="0.3">
      <c r="A76" s="109"/>
    </row>
    <row r="77" spans="1:1" ht="13" x14ac:dyDescent="0.3">
      <c r="A77" s="109"/>
    </row>
    <row r="78" spans="1:1" ht="13" x14ac:dyDescent="0.3">
      <c r="A78" s="109"/>
    </row>
    <row r="79" spans="1:1" ht="13" x14ac:dyDescent="0.3">
      <c r="A79" s="109"/>
    </row>
    <row r="80" spans="1:1" ht="13" x14ac:dyDescent="0.3">
      <c r="A80" s="109"/>
    </row>
    <row r="81" spans="1:1" ht="13" x14ac:dyDescent="0.3">
      <c r="A81" s="109"/>
    </row>
    <row r="82" spans="1:1" ht="13" x14ac:dyDescent="0.3">
      <c r="A82" s="109"/>
    </row>
    <row r="83" spans="1:1" ht="13" x14ac:dyDescent="0.3">
      <c r="A83" s="109"/>
    </row>
    <row r="84" spans="1:1" ht="13" x14ac:dyDescent="0.3">
      <c r="A84" s="109"/>
    </row>
    <row r="85" spans="1:1" ht="13" x14ac:dyDescent="0.3">
      <c r="A85" s="109"/>
    </row>
    <row r="86" spans="1:1" ht="13" x14ac:dyDescent="0.3">
      <c r="A86" s="109"/>
    </row>
    <row r="87" spans="1:1" ht="13" x14ac:dyDescent="0.3">
      <c r="A87" s="109"/>
    </row>
    <row r="88" spans="1:1" ht="13" x14ac:dyDescent="0.3">
      <c r="A88" s="109"/>
    </row>
    <row r="89" spans="1:1" ht="13" x14ac:dyDescent="0.3">
      <c r="A89" s="109"/>
    </row>
    <row r="90" spans="1:1" ht="13" x14ac:dyDescent="0.3">
      <c r="A90" s="109"/>
    </row>
    <row r="91" spans="1:1" ht="13" x14ac:dyDescent="0.3">
      <c r="A91" s="109"/>
    </row>
    <row r="92" spans="1:1" ht="13" x14ac:dyDescent="0.3">
      <c r="A92" s="109"/>
    </row>
    <row r="93" spans="1:1" ht="13" x14ac:dyDescent="0.3">
      <c r="A93" s="109"/>
    </row>
    <row r="94" spans="1:1" ht="13" x14ac:dyDescent="0.3">
      <c r="A94" s="109"/>
    </row>
    <row r="95" spans="1:1" ht="13" x14ac:dyDescent="0.3">
      <c r="A95" s="109"/>
    </row>
    <row r="96" spans="1:1" ht="13" x14ac:dyDescent="0.3">
      <c r="A96" s="109"/>
    </row>
    <row r="97" spans="1:1" ht="13" x14ac:dyDescent="0.3">
      <c r="A97" s="109"/>
    </row>
    <row r="98" spans="1:1" ht="13" x14ac:dyDescent="0.3">
      <c r="A98" s="109"/>
    </row>
    <row r="99" spans="1:1" ht="13" x14ac:dyDescent="0.3">
      <c r="A99" s="109"/>
    </row>
    <row r="100" spans="1:1" ht="13" x14ac:dyDescent="0.3">
      <c r="A100" s="109"/>
    </row>
    <row r="101" spans="1:1" ht="13" x14ac:dyDescent="0.3">
      <c r="A101" s="109"/>
    </row>
    <row r="102" spans="1:1" ht="13" x14ac:dyDescent="0.3">
      <c r="A102" s="109"/>
    </row>
    <row r="103" spans="1:1" ht="13" x14ac:dyDescent="0.3">
      <c r="A103" s="109"/>
    </row>
    <row r="104" spans="1:1" ht="13" x14ac:dyDescent="0.3">
      <c r="A104" s="109"/>
    </row>
    <row r="105" spans="1:1" ht="13" x14ac:dyDescent="0.3">
      <c r="A105" s="109"/>
    </row>
    <row r="106" spans="1:1" ht="13" x14ac:dyDescent="0.3">
      <c r="A106" s="109"/>
    </row>
    <row r="107" spans="1:1" ht="13" x14ac:dyDescent="0.3">
      <c r="A107" s="109"/>
    </row>
    <row r="108" spans="1:1" ht="13" x14ac:dyDescent="0.3">
      <c r="A108" s="109"/>
    </row>
    <row r="109" spans="1:1" ht="13" x14ac:dyDescent="0.3">
      <c r="A109" s="109"/>
    </row>
    <row r="110" spans="1:1" ht="13" x14ac:dyDescent="0.3">
      <c r="A110" s="109"/>
    </row>
    <row r="111" spans="1:1" ht="13" x14ac:dyDescent="0.3">
      <c r="A111" s="109"/>
    </row>
    <row r="112" spans="1:1" ht="13" x14ac:dyDescent="0.3">
      <c r="A112" s="109"/>
    </row>
    <row r="113" spans="1:1" ht="13" x14ac:dyDescent="0.3">
      <c r="A113" s="109"/>
    </row>
    <row r="114" spans="1:1" ht="13" x14ac:dyDescent="0.3">
      <c r="A114" s="109"/>
    </row>
    <row r="115" spans="1:1" ht="13" x14ac:dyDescent="0.3">
      <c r="A115" s="109"/>
    </row>
    <row r="116" spans="1:1" ht="13" x14ac:dyDescent="0.3">
      <c r="A116" s="109"/>
    </row>
    <row r="117" spans="1:1" ht="13" x14ac:dyDescent="0.3">
      <c r="A117" s="109"/>
    </row>
    <row r="118" spans="1:1" ht="13" x14ac:dyDescent="0.3">
      <c r="A118" s="109"/>
    </row>
    <row r="119" spans="1:1" ht="13" x14ac:dyDescent="0.3">
      <c r="A119" s="109"/>
    </row>
    <row r="120" spans="1:1" ht="13" x14ac:dyDescent="0.3">
      <c r="A120" s="109"/>
    </row>
    <row r="121" spans="1:1" ht="13" x14ac:dyDescent="0.3">
      <c r="A121" s="109"/>
    </row>
    <row r="122" spans="1:1" ht="13" x14ac:dyDescent="0.3">
      <c r="A122" s="109"/>
    </row>
    <row r="123" spans="1:1" ht="13" x14ac:dyDescent="0.3">
      <c r="A123" s="109"/>
    </row>
    <row r="124" spans="1:1" ht="13" x14ac:dyDescent="0.3">
      <c r="A124" s="109"/>
    </row>
    <row r="125" spans="1:1" ht="13" x14ac:dyDescent="0.3">
      <c r="A125" s="109"/>
    </row>
    <row r="126" spans="1:1" ht="13" x14ac:dyDescent="0.3">
      <c r="A126" s="109"/>
    </row>
    <row r="127" spans="1:1" ht="13" x14ac:dyDescent="0.3">
      <c r="A127" s="109"/>
    </row>
    <row r="128" spans="1:1" ht="13" x14ac:dyDescent="0.3">
      <c r="A128" s="109"/>
    </row>
    <row r="129" spans="1:1" ht="13" x14ac:dyDescent="0.3">
      <c r="A129" s="109"/>
    </row>
    <row r="130" spans="1:1" ht="13" x14ac:dyDescent="0.3">
      <c r="A130" s="109"/>
    </row>
    <row r="131" spans="1:1" ht="13" x14ac:dyDescent="0.3">
      <c r="A131" s="109"/>
    </row>
    <row r="132" spans="1:1" ht="13" x14ac:dyDescent="0.3">
      <c r="A132" s="109"/>
    </row>
    <row r="133" spans="1:1" ht="13" x14ac:dyDescent="0.3">
      <c r="A133" s="109"/>
    </row>
    <row r="134" spans="1:1" ht="13" x14ac:dyDescent="0.3">
      <c r="A134" s="109"/>
    </row>
    <row r="135" spans="1:1" ht="13" x14ac:dyDescent="0.3">
      <c r="A135" s="109"/>
    </row>
    <row r="136" spans="1:1" ht="13" x14ac:dyDescent="0.3">
      <c r="A136" s="109"/>
    </row>
    <row r="137" spans="1:1" ht="13" x14ac:dyDescent="0.3">
      <c r="A137" s="109"/>
    </row>
    <row r="138" spans="1:1" ht="13" x14ac:dyDescent="0.3">
      <c r="A138" s="109"/>
    </row>
    <row r="139" spans="1:1" ht="13" x14ac:dyDescent="0.3">
      <c r="A139" s="109"/>
    </row>
    <row r="140" spans="1:1" ht="13" x14ac:dyDescent="0.3">
      <c r="A140" s="109"/>
    </row>
    <row r="141" spans="1:1" ht="13" x14ac:dyDescent="0.3">
      <c r="A141" s="109"/>
    </row>
    <row r="142" spans="1:1" ht="13" x14ac:dyDescent="0.3">
      <c r="A142" s="109"/>
    </row>
    <row r="143" spans="1:1" ht="13" x14ac:dyDescent="0.3">
      <c r="A143" s="109"/>
    </row>
    <row r="144" spans="1:1" ht="13" x14ac:dyDescent="0.3">
      <c r="A144" s="109"/>
    </row>
    <row r="145" spans="1:1" ht="13" x14ac:dyDescent="0.3">
      <c r="A145" s="109"/>
    </row>
    <row r="146" spans="1:1" ht="13" x14ac:dyDescent="0.3">
      <c r="A146" s="109"/>
    </row>
    <row r="147" spans="1:1" ht="13" x14ac:dyDescent="0.3">
      <c r="A147" s="109"/>
    </row>
    <row r="148" spans="1:1" ht="13" x14ac:dyDescent="0.3">
      <c r="A148" s="109"/>
    </row>
    <row r="149" spans="1:1" ht="13" x14ac:dyDescent="0.3">
      <c r="A149" s="109"/>
    </row>
    <row r="150" spans="1:1" ht="13" x14ac:dyDescent="0.3">
      <c r="A150" s="109"/>
    </row>
    <row r="151" spans="1:1" ht="13" x14ac:dyDescent="0.3">
      <c r="A151" s="109"/>
    </row>
    <row r="152" spans="1:1" ht="13" x14ac:dyDescent="0.3">
      <c r="A152" s="109"/>
    </row>
    <row r="153" spans="1:1" ht="13" x14ac:dyDescent="0.3">
      <c r="A153" s="109"/>
    </row>
    <row r="154" spans="1:1" ht="13" x14ac:dyDescent="0.3">
      <c r="A154" s="109"/>
    </row>
    <row r="155" spans="1:1" ht="13" x14ac:dyDescent="0.3">
      <c r="A155" s="109"/>
    </row>
    <row r="156" spans="1:1" ht="13" x14ac:dyDescent="0.3">
      <c r="A156" s="109"/>
    </row>
    <row r="157" spans="1:1" ht="13" x14ac:dyDescent="0.3">
      <c r="A157" s="109"/>
    </row>
    <row r="158" spans="1:1" ht="13" x14ac:dyDescent="0.3">
      <c r="A158" s="109"/>
    </row>
    <row r="159" spans="1:1" ht="13" x14ac:dyDescent="0.3">
      <c r="A159" s="109"/>
    </row>
    <row r="160" spans="1:1" ht="13" x14ac:dyDescent="0.3">
      <c r="A160" s="109"/>
    </row>
    <row r="161" spans="1:1" ht="13" x14ac:dyDescent="0.3">
      <c r="A161" s="109"/>
    </row>
    <row r="162" spans="1:1" ht="13" x14ac:dyDescent="0.3">
      <c r="A162" s="109"/>
    </row>
    <row r="163" spans="1:1" ht="13" x14ac:dyDescent="0.3">
      <c r="A163" s="109"/>
    </row>
    <row r="164" spans="1:1" ht="13" x14ac:dyDescent="0.3">
      <c r="A164" s="109"/>
    </row>
    <row r="165" spans="1:1" ht="13" x14ac:dyDescent="0.3">
      <c r="A165" s="109"/>
    </row>
    <row r="166" spans="1:1" ht="13" x14ac:dyDescent="0.3">
      <c r="A166" s="109"/>
    </row>
    <row r="167" spans="1:1" ht="13" x14ac:dyDescent="0.3">
      <c r="A167" s="109"/>
    </row>
    <row r="168" spans="1:1" ht="13" x14ac:dyDescent="0.3">
      <c r="A168" s="109"/>
    </row>
    <row r="169" spans="1:1" ht="13" x14ac:dyDescent="0.3">
      <c r="A169" s="109"/>
    </row>
    <row r="170" spans="1:1" ht="13" x14ac:dyDescent="0.3">
      <c r="A170" s="109"/>
    </row>
    <row r="171" spans="1:1" ht="13" x14ac:dyDescent="0.3">
      <c r="A171" s="109"/>
    </row>
    <row r="172" spans="1:1" ht="13" x14ac:dyDescent="0.3">
      <c r="A172" s="109"/>
    </row>
    <row r="173" spans="1:1" ht="13" x14ac:dyDescent="0.3">
      <c r="A173" s="109"/>
    </row>
    <row r="174" spans="1:1" ht="13" x14ac:dyDescent="0.3">
      <c r="A174" s="109"/>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4"/>
  <sheetViews>
    <sheetView tabSelected="1" zoomScaleNormal="100" workbookViewId="0">
      <selection activeCell="J23" sqref="J23"/>
    </sheetView>
  </sheetViews>
  <sheetFormatPr defaultColWidth="9.1796875" defaultRowHeight="14.5" x14ac:dyDescent="0.35"/>
  <cols>
    <col min="1" max="1" width="4.453125" style="13" customWidth="1"/>
    <col min="2" max="2" width="57.1796875" style="13" customWidth="1"/>
    <col min="3" max="6" width="18.81640625" style="13" customWidth="1"/>
    <col min="7" max="7" width="14.81640625" style="13" customWidth="1"/>
    <col min="8" max="8" width="19.1796875" style="13" customWidth="1"/>
    <col min="9" max="9" width="40.7265625" style="13" customWidth="1"/>
    <col min="10" max="10" width="19.81640625" style="13" customWidth="1"/>
    <col min="11" max="16384" width="9.1796875" style="13"/>
  </cols>
  <sheetData>
    <row r="1" spans="1:8" x14ac:dyDescent="0.35">
      <c r="A1" s="9"/>
      <c r="B1" s="10"/>
      <c r="C1" s="9"/>
      <c r="D1" s="9"/>
      <c r="E1" s="11"/>
      <c r="F1" s="12"/>
      <c r="G1" s="9"/>
      <c r="H1" s="9"/>
    </row>
    <row r="2" spans="1:8" x14ac:dyDescent="0.35">
      <c r="A2" s="9"/>
      <c r="B2" s="10"/>
      <c r="C2" s="9"/>
      <c r="D2" s="9"/>
      <c r="E2" s="11"/>
      <c r="F2" s="12"/>
      <c r="G2" s="9"/>
      <c r="H2" s="9"/>
    </row>
    <row r="3" spans="1:8" x14ac:dyDescent="0.35">
      <c r="A3" s="9"/>
      <c r="B3" s="10"/>
      <c r="C3" s="9"/>
      <c r="D3" s="9"/>
      <c r="E3" s="11"/>
      <c r="F3" s="12"/>
      <c r="G3" s="9"/>
      <c r="H3" s="9"/>
    </row>
    <row r="4" spans="1:8" x14ac:dyDescent="0.35">
      <c r="A4" s="9"/>
      <c r="B4" s="10"/>
      <c r="C4" s="9"/>
      <c r="D4" s="9"/>
      <c r="E4" s="11"/>
      <c r="F4" s="12"/>
      <c r="G4" s="9"/>
      <c r="H4" s="9"/>
    </row>
    <row r="5" spans="1:8" x14ac:dyDescent="0.35">
      <c r="A5" s="9"/>
      <c r="B5" s="10"/>
      <c r="C5" s="9"/>
      <c r="D5" s="9"/>
      <c r="E5" s="11"/>
      <c r="F5" s="12"/>
      <c r="G5" s="9"/>
      <c r="H5" s="9"/>
    </row>
    <row r="6" spans="1:8" x14ac:dyDescent="0.35">
      <c r="A6" s="9"/>
      <c r="B6" s="10"/>
      <c r="C6" s="9"/>
      <c r="D6" s="9"/>
      <c r="E6" s="11"/>
      <c r="F6" s="12"/>
      <c r="G6" s="9"/>
      <c r="H6" s="9"/>
    </row>
    <row r="7" spans="1:8" ht="14.25" customHeight="1" x14ac:dyDescent="0.35">
      <c r="A7" s="9"/>
      <c r="B7" s="10"/>
      <c r="C7" s="9"/>
      <c r="D7" s="9"/>
      <c r="E7" s="11"/>
      <c r="F7" s="12"/>
      <c r="G7" s="9"/>
      <c r="H7" s="9"/>
    </row>
    <row r="8" spans="1:8" ht="14.25" customHeight="1" x14ac:dyDescent="0.35">
      <c r="A8" s="9"/>
      <c r="B8" s="10"/>
      <c r="C8" s="9"/>
      <c r="D8" s="9"/>
      <c r="E8" s="11"/>
      <c r="F8" s="12"/>
      <c r="G8" s="9"/>
      <c r="H8" s="9"/>
    </row>
    <row r="9" spans="1:8" x14ac:dyDescent="0.35">
      <c r="A9" s="9"/>
      <c r="B9" s="10"/>
      <c r="C9" s="9"/>
      <c r="D9" s="9"/>
      <c r="E9" s="11"/>
      <c r="F9" s="12"/>
      <c r="G9" s="9"/>
      <c r="H9" s="9"/>
    </row>
    <row r="10" spans="1:8" ht="15.75" customHeight="1" x14ac:dyDescent="0.45">
      <c r="A10" s="221" t="s">
        <v>241</v>
      </c>
      <c r="B10" s="221"/>
      <c r="C10" s="221"/>
      <c r="D10" s="221"/>
      <c r="E10" s="221"/>
      <c r="F10" s="221"/>
      <c r="G10" s="221"/>
      <c r="H10" s="9"/>
    </row>
    <row r="11" spans="1:8" ht="15.5" x14ac:dyDescent="0.35">
      <c r="A11" s="14" t="s">
        <v>99</v>
      </c>
      <c r="B11" s="15" t="s">
        <v>62</v>
      </c>
      <c r="C11" s="16" t="s">
        <v>63</v>
      </c>
      <c r="D11" s="9"/>
      <c r="E11" s="9"/>
      <c r="F11" s="12"/>
      <c r="G11" s="9"/>
      <c r="H11" s="9"/>
    </row>
    <row r="12" spans="1:8" ht="15.5" x14ac:dyDescent="0.35">
      <c r="A12" s="14"/>
      <c r="B12" s="17" t="s">
        <v>64</v>
      </c>
      <c r="C12" s="18">
        <v>31</v>
      </c>
      <c r="D12" s="9"/>
      <c r="E12" s="9"/>
      <c r="F12" s="9"/>
      <c r="G12" s="9"/>
      <c r="H12" s="9"/>
    </row>
    <row r="13" spans="1:8" ht="15.5" x14ac:dyDescent="0.35">
      <c r="A13" s="14"/>
      <c r="B13" s="17" t="s">
        <v>65</v>
      </c>
      <c r="C13" s="18">
        <v>18</v>
      </c>
      <c r="D13" s="9"/>
      <c r="E13" s="9"/>
      <c r="F13" s="9"/>
      <c r="G13" s="9"/>
      <c r="H13" s="9"/>
    </row>
    <row r="14" spans="1:8" ht="15.5" x14ac:dyDescent="0.35">
      <c r="A14" s="14"/>
      <c r="B14" s="17" t="s">
        <v>66</v>
      </c>
      <c r="C14" s="18">
        <v>11</v>
      </c>
      <c r="D14" s="9"/>
      <c r="E14" s="9"/>
      <c r="F14" s="9"/>
      <c r="G14" s="9"/>
      <c r="H14" s="9"/>
    </row>
    <row r="15" spans="1:8" ht="15.5" x14ac:dyDescent="0.35">
      <c r="A15" s="14"/>
      <c r="B15" s="19" t="s">
        <v>67</v>
      </c>
      <c r="C15" s="20">
        <f>(C13+C14)/C12</f>
        <v>0.93548387096774188</v>
      </c>
      <c r="D15" s="9"/>
      <c r="E15" s="9"/>
      <c r="F15" s="9"/>
      <c r="G15" s="9"/>
      <c r="H15" s="9"/>
    </row>
    <row r="16" spans="1:8" ht="6" customHeight="1" x14ac:dyDescent="0.35">
      <c r="A16" s="14"/>
      <c r="B16" s="11"/>
      <c r="C16" s="21"/>
      <c r="D16" s="9"/>
      <c r="E16" s="9"/>
      <c r="F16" s="9"/>
      <c r="G16" s="9"/>
      <c r="H16" s="9"/>
    </row>
    <row r="17" spans="1:11" ht="15.5" x14ac:dyDescent="0.35">
      <c r="A17" s="14" t="s">
        <v>100</v>
      </c>
      <c r="B17" s="15" t="s">
        <v>68</v>
      </c>
      <c r="C17" s="22" t="s">
        <v>69</v>
      </c>
      <c r="D17" s="9"/>
      <c r="E17" s="9"/>
      <c r="F17" s="9"/>
      <c r="G17" s="9"/>
      <c r="H17" s="9"/>
    </row>
    <row r="18" spans="1:11" ht="15.5" x14ac:dyDescent="0.35">
      <c r="A18" s="14"/>
      <c r="B18" s="23" t="s">
        <v>70</v>
      </c>
      <c r="C18" s="24"/>
      <c r="D18" s="9"/>
      <c r="E18" s="9"/>
      <c r="F18" s="9"/>
      <c r="G18" s="9"/>
      <c r="H18" s="9"/>
    </row>
    <row r="19" spans="1:11" ht="15.5" x14ac:dyDescent="0.35">
      <c r="A19" s="14"/>
      <c r="B19" s="23" t="s">
        <v>71</v>
      </c>
      <c r="C19" s="24"/>
      <c r="D19" s="9"/>
      <c r="E19" s="9"/>
      <c r="F19" s="9"/>
      <c r="G19" s="9"/>
      <c r="H19" s="9"/>
      <c r="I19" s="25"/>
      <c r="J19" s="26"/>
    </row>
    <row r="20" spans="1:11" ht="15.5" x14ac:dyDescent="0.35">
      <c r="A20" s="14"/>
      <c r="B20" s="27" t="s">
        <v>72</v>
      </c>
      <c r="C20" s="20">
        <f>C18+C19</f>
        <v>0</v>
      </c>
      <c r="D20" s="9"/>
      <c r="E20" s="9"/>
      <c r="F20" s="9"/>
      <c r="G20" s="9"/>
      <c r="H20" s="9"/>
      <c r="J20" s="28"/>
      <c r="K20" s="29"/>
    </row>
    <row r="21" spans="1:11" ht="5.25" customHeight="1" x14ac:dyDescent="0.35">
      <c r="A21" s="14"/>
      <c r="B21" s="30"/>
      <c r="C21" s="21"/>
      <c r="D21" s="9"/>
      <c r="E21" s="9"/>
      <c r="F21" s="9"/>
      <c r="G21" s="9"/>
      <c r="H21" s="9"/>
      <c r="J21" s="28"/>
      <c r="K21" s="31"/>
    </row>
    <row r="22" spans="1:11" ht="15.5" x14ac:dyDescent="0.35">
      <c r="A22" s="14" t="s">
        <v>101</v>
      </c>
      <c r="B22" s="8" t="s">
        <v>93</v>
      </c>
      <c r="C22" s="32"/>
      <c r="D22" s="33"/>
      <c r="E22" s="33"/>
      <c r="F22" s="33"/>
      <c r="G22" s="34"/>
      <c r="H22" s="9"/>
      <c r="J22" s="28"/>
      <c r="K22" s="31"/>
    </row>
    <row r="23" spans="1:11" ht="26.5" x14ac:dyDescent="0.35">
      <c r="A23" s="14"/>
      <c r="B23" s="35" t="s">
        <v>92</v>
      </c>
      <c r="C23" s="222"/>
      <c r="D23" s="222"/>
      <c r="E23" s="222"/>
      <c r="F23" s="222"/>
      <c r="G23" s="223"/>
      <c r="H23" s="9"/>
      <c r="J23" s="28"/>
      <c r="K23" s="31"/>
    </row>
    <row r="24" spans="1:11" ht="5.25" customHeight="1" x14ac:dyDescent="0.35">
      <c r="A24" s="14"/>
      <c r="B24" s="9"/>
      <c r="C24" s="9"/>
      <c r="D24" s="9"/>
      <c r="E24" s="9"/>
      <c r="F24" s="9"/>
      <c r="G24" s="9"/>
      <c r="H24" s="9"/>
      <c r="J24" s="28"/>
      <c r="K24" s="31"/>
    </row>
    <row r="25" spans="1:11" ht="18.75" customHeight="1" x14ac:dyDescent="0.45">
      <c r="A25" s="224" t="s">
        <v>125</v>
      </c>
      <c r="B25" s="224"/>
      <c r="C25" s="224"/>
      <c r="D25" s="224"/>
      <c r="E25" s="224"/>
      <c r="F25" s="224"/>
      <c r="G25" s="224"/>
      <c r="H25" s="9"/>
      <c r="J25" s="28"/>
      <c r="K25" s="31"/>
    </row>
    <row r="26" spans="1:11" ht="9" customHeight="1" x14ac:dyDescent="0.35">
      <c r="A26" s="14"/>
      <c r="B26" s="30"/>
      <c r="C26" s="9"/>
      <c r="D26" s="9"/>
      <c r="E26" s="9"/>
      <c r="F26" s="9"/>
      <c r="G26" s="9"/>
      <c r="H26" s="9"/>
      <c r="J26" s="28"/>
      <c r="K26" s="31"/>
    </row>
    <row r="27" spans="1:11" ht="36.75" customHeight="1" x14ac:dyDescent="0.35">
      <c r="A27" s="14" t="s">
        <v>102</v>
      </c>
      <c r="B27" s="36" t="s">
        <v>73</v>
      </c>
      <c r="C27" s="37" t="s">
        <v>74</v>
      </c>
      <c r="D27" s="37" t="s">
        <v>75</v>
      </c>
      <c r="E27" s="37" t="s">
        <v>76</v>
      </c>
      <c r="F27" s="37" t="s">
        <v>77</v>
      </c>
      <c r="G27" s="38" t="s">
        <v>78</v>
      </c>
      <c r="H27" s="9"/>
      <c r="J27" s="28"/>
      <c r="K27" s="31"/>
    </row>
    <row r="28" spans="1:11" ht="18.75" customHeight="1" x14ac:dyDescent="0.35">
      <c r="A28" s="14"/>
      <c r="B28" s="17" t="s">
        <v>126</v>
      </c>
      <c r="C28" s="166">
        <v>0</v>
      </c>
      <c r="D28" s="42">
        <v>0</v>
      </c>
      <c r="E28" s="39">
        <f t="shared" ref="E28:E33" si="0">C28+D28</f>
        <v>0</v>
      </c>
      <c r="F28" s="42">
        <v>0</v>
      </c>
      <c r="G28" s="40">
        <f t="shared" ref="G28:G33" si="1">E28-F28</f>
        <v>0</v>
      </c>
      <c r="H28" s="9"/>
      <c r="J28" s="28"/>
      <c r="K28" s="31"/>
    </row>
    <row r="29" spans="1:11" ht="18.75" customHeight="1" x14ac:dyDescent="0.35">
      <c r="A29" s="14"/>
      <c r="B29" s="17" t="s">
        <v>127</v>
      </c>
      <c r="C29" s="39">
        <f>G28</f>
        <v>0</v>
      </c>
      <c r="D29" s="42">
        <v>0</v>
      </c>
      <c r="E29" s="39">
        <f t="shared" si="0"/>
        <v>0</v>
      </c>
      <c r="F29" s="42">
        <v>0</v>
      </c>
      <c r="G29" s="40">
        <f t="shared" si="1"/>
        <v>0</v>
      </c>
      <c r="H29" s="9"/>
      <c r="J29" s="28"/>
      <c r="K29" s="31"/>
    </row>
    <row r="30" spans="1:11" ht="18.75" customHeight="1" x14ac:dyDescent="0.35">
      <c r="A30" s="14"/>
      <c r="B30" s="17" t="s">
        <v>128</v>
      </c>
      <c r="C30" s="39">
        <f>G29</f>
        <v>0</v>
      </c>
      <c r="D30" s="42">
        <v>0</v>
      </c>
      <c r="E30" s="39">
        <f t="shared" si="0"/>
        <v>0</v>
      </c>
      <c r="F30" s="42">
        <v>0</v>
      </c>
      <c r="G30" s="40">
        <f t="shared" si="1"/>
        <v>0</v>
      </c>
      <c r="H30" s="9"/>
      <c r="J30" s="28"/>
      <c r="K30" s="31"/>
    </row>
    <row r="31" spans="1:11" ht="18.75" customHeight="1" x14ac:dyDescent="0.35">
      <c r="A31" s="14"/>
      <c r="B31" s="17" t="s">
        <v>237</v>
      </c>
      <c r="C31" s="39">
        <f>G30</f>
        <v>0</v>
      </c>
      <c r="D31" s="42">
        <v>0</v>
      </c>
      <c r="E31" s="39">
        <f t="shared" si="0"/>
        <v>0</v>
      </c>
      <c r="F31" s="42">
        <v>0</v>
      </c>
      <c r="G31" s="40">
        <f t="shared" si="1"/>
        <v>0</v>
      </c>
      <c r="H31" s="9"/>
      <c r="J31" s="28"/>
      <c r="K31" s="31"/>
    </row>
    <row r="32" spans="1:11" ht="18.75" customHeight="1" x14ac:dyDescent="0.35">
      <c r="A32" s="14"/>
      <c r="B32" s="17" t="s">
        <v>243</v>
      </c>
      <c r="C32" s="41">
        <f>G31</f>
        <v>0</v>
      </c>
      <c r="D32" s="42">
        <v>0</v>
      </c>
      <c r="E32" s="41">
        <f t="shared" si="0"/>
        <v>0</v>
      </c>
      <c r="F32" s="42">
        <v>0</v>
      </c>
      <c r="G32" s="43">
        <f t="shared" si="1"/>
        <v>0</v>
      </c>
      <c r="H32" s="9"/>
      <c r="J32" s="28"/>
      <c r="K32" s="31"/>
    </row>
    <row r="33" spans="1:11" ht="18.75" customHeight="1" x14ac:dyDescent="0.35">
      <c r="A33" s="14"/>
      <c r="B33" s="85" t="s">
        <v>242</v>
      </c>
      <c r="C33" s="44">
        <f>G32</f>
        <v>0</v>
      </c>
      <c r="D33" s="44">
        <v>0</v>
      </c>
      <c r="E33" s="44">
        <f t="shared" si="0"/>
        <v>0</v>
      </c>
      <c r="F33" s="45">
        <v>0</v>
      </c>
      <c r="G33" s="46">
        <f t="shared" si="1"/>
        <v>0</v>
      </c>
      <c r="H33" s="9"/>
      <c r="J33" s="28"/>
      <c r="K33" s="31"/>
    </row>
    <row r="34" spans="1:11" ht="18.75" customHeight="1" x14ac:dyDescent="0.45">
      <c r="A34" s="47"/>
      <c r="B34" s="47"/>
      <c r="C34" s="47"/>
      <c r="D34" s="47"/>
      <c r="E34" s="47"/>
      <c r="F34" s="47"/>
      <c r="G34" s="47"/>
      <c r="H34" s="9"/>
      <c r="J34" s="28"/>
      <c r="K34" s="31"/>
    </row>
    <row r="35" spans="1:11" ht="15.5" x14ac:dyDescent="0.35">
      <c r="A35" s="14" t="s">
        <v>103</v>
      </c>
      <c r="B35" s="48" t="s">
        <v>244</v>
      </c>
      <c r="C35" s="34"/>
      <c r="D35" s="225" t="s">
        <v>124</v>
      </c>
      <c r="E35" s="226"/>
      <c r="F35" s="226"/>
      <c r="G35" s="226"/>
      <c r="H35" s="226"/>
      <c r="J35" s="28"/>
      <c r="K35" s="31"/>
    </row>
    <row r="36" spans="1:11" ht="15.5" x14ac:dyDescent="0.35">
      <c r="A36" s="14"/>
      <c r="B36" s="49" t="s">
        <v>86</v>
      </c>
      <c r="C36" s="46">
        <f>C41+C43</f>
        <v>0</v>
      </c>
      <c r="D36" s="9"/>
      <c r="E36" s="9"/>
      <c r="F36" s="9"/>
      <c r="G36" s="9"/>
      <c r="H36" s="9"/>
      <c r="J36" s="28"/>
      <c r="K36" s="31"/>
    </row>
    <row r="37" spans="1:11" ht="6.75" customHeight="1" x14ac:dyDescent="0.35">
      <c r="A37" s="14"/>
      <c r="B37" s="50"/>
      <c r="C37" s="51"/>
      <c r="D37" s="9"/>
      <c r="E37" s="9"/>
      <c r="F37" s="9"/>
      <c r="G37" s="9"/>
      <c r="H37" s="9"/>
      <c r="J37" s="28"/>
      <c r="K37" s="31"/>
    </row>
    <row r="38" spans="1:11" ht="15.5" x14ac:dyDescent="0.35">
      <c r="A38" s="14"/>
      <c r="B38" s="17" t="s">
        <v>79</v>
      </c>
      <c r="C38" s="52" t="s">
        <v>80</v>
      </c>
      <c r="D38" s="9"/>
      <c r="E38" s="9"/>
      <c r="F38" s="9"/>
      <c r="G38" s="9"/>
      <c r="H38" s="9"/>
      <c r="J38" s="28"/>
      <c r="K38" s="31"/>
    </row>
    <row r="39" spans="1:11" ht="15.5" x14ac:dyDescent="0.35">
      <c r="A39" s="14"/>
      <c r="B39" s="17" t="s">
        <v>81</v>
      </c>
      <c r="C39" s="53"/>
      <c r="D39" s="9"/>
      <c r="E39" s="9"/>
      <c r="F39" s="9"/>
      <c r="G39" s="9"/>
      <c r="H39" s="9"/>
      <c r="J39" s="28"/>
      <c r="K39" s="31"/>
    </row>
    <row r="40" spans="1:11" ht="15.5" x14ac:dyDescent="0.35">
      <c r="A40" s="14"/>
      <c r="B40" s="17" t="s">
        <v>82</v>
      </c>
      <c r="C40" s="53"/>
      <c r="D40" s="9"/>
      <c r="E40" s="9"/>
      <c r="F40" s="9"/>
      <c r="G40" s="9"/>
      <c r="H40" s="9"/>
      <c r="J40" s="28"/>
      <c r="K40" s="31"/>
    </row>
    <row r="41" spans="1:11" ht="15.5" x14ac:dyDescent="0.35">
      <c r="A41" s="14"/>
      <c r="B41" s="17" t="s">
        <v>83</v>
      </c>
      <c r="C41" s="40">
        <f>SUM(C39:C40)</f>
        <v>0</v>
      </c>
      <c r="D41" s="9"/>
      <c r="E41" s="9"/>
      <c r="F41" s="9"/>
      <c r="G41" s="9"/>
      <c r="H41" s="9"/>
      <c r="J41" s="28"/>
      <c r="K41" s="31"/>
    </row>
    <row r="42" spans="1:11" ht="15.5" x14ac:dyDescent="0.35">
      <c r="A42" s="14"/>
      <c r="B42" s="17"/>
      <c r="C42" s="40"/>
      <c r="D42" s="9"/>
      <c r="E42" s="9"/>
      <c r="F42" s="9"/>
      <c r="G42" s="9"/>
      <c r="H42" s="9"/>
      <c r="J42" s="28"/>
      <c r="K42" s="31"/>
    </row>
    <row r="43" spans="1:11" ht="15.5" x14ac:dyDescent="0.35">
      <c r="A43" s="14"/>
      <c r="B43" s="54" t="s">
        <v>123</v>
      </c>
      <c r="C43" s="55">
        <f>SUM(Table14[Amount])</f>
        <v>0</v>
      </c>
      <c r="D43" s="9"/>
      <c r="E43" s="9"/>
      <c r="F43" s="9"/>
      <c r="G43" s="9"/>
      <c r="H43" s="9"/>
      <c r="J43" s="28"/>
      <c r="K43" s="31"/>
    </row>
    <row r="44" spans="1:11" ht="15.5" x14ac:dyDescent="0.35">
      <c r="A44" s="14"/>
      <c r="B44" s="56" t="s">
        <v>122</v>
      </c>
      <c r="C44" s="57" t="s">
        <v>80</v>
      </c>
      <c r="D44" s="9"/>
      <c r="E44" s="9"/>
      <c r="F44" s="9"/>
      <c r="G44" s="9"/>
      <c r="H44" s="9"/>
      <c r="J44" s="28"/>
      <c r="K44" s="31"/>
    </row>
    <row r="45" spans="1:11" ht="15.5" x14ac:dyDescent="0.35">
      <c r="A45" s="14"/>
      <c r="B45" s="58" t="s">
        <v>84</v>
      </c>
      <c r="C45" s="53"/>
      <c r="D45" s="9"/>
      <c r="E45" s="9"/>
      <c r="F45" s="9"/>
      <c r="G45" s="9"/>
      <c r="H45" s="9"/>
      <c r="J45" s="28"/>
      <c r="K45" s="31"/>
    </row>
    <row r="46" spans="1:11" ht="15.5" x14ac:dyDescent="0.35">
      <c r="A46" s="14"/>
      <c r="B46" s="58" t="s">
        <v>85</v>
      </c>
      <c r="C46" s="53"/>
      <c r="D46" s="9"/>
      <c r="E46" s="9"/>
      <c r="F46" s="9"/>
      <c r="G46" s="9"/>
      <c r="H46" s="9"/>
      <c r="I46" s="59"/>
      <c r="J46" s="28"/>
      <c r="K46" s="60"/>
    </row>
    <row r="47" spans="1:11" ht="15.5" x14ac:dyDescent="0.35">
      <c r="A47" s="14"/>
      <c r="B47" s="58" t="s">
        <v>121</v>
      </c>
      <c r="C47" s="53"/>
      <c r="D47" s="9"/>
      <c r="E47" s="9"/>
      <c r="F47" s="9"/>
      <c r="G47" s="9"/>
      <c r="H47" s="9"/>
      <c r="I47" s="61"/>
      <c r="J47" s="28"/>
      <c r="K47" s="31"/>
    </row>
    <row r="48" spans="1:11" ht="15.5" x14ac:dyDescent="0.35">
      <c r="A48" s="14"/>
      <c r="B48" s="58" t="s">
        <v>120</v>
      </c>
      <c r="C48" s="53"/>
      <c r="D48" s="9"/>
      <c r="E48" s="9"/>
      <c r="F48" s="9"/>
      <c r="G48" s="9"/>
      <c r="H48" s="9"/>
      <c r="I48" s="61"/>
      <c r="J48" s="28"/>
      <c r="K48" s="31"/>
    </row>
    <row r="49" spans="1:11" ht="15.5" x14ac:dyDescent="0.35">
      <c r="A49" s="14"/>
      <c r="B49" s="58" t="s">
        <v>119</v>
      </c>
      <c r="C49" s="53"/>
      <c r="D49" s="9"/>
      <c r="E49" s="9"/>
      <c r="F49" s="9"/>
      <c r="G49" s="9"/>
      <c r="H49" s="9"/>
      <c r="I49" s="61"/>
      <c r="J49" s="28"/>
      <c r="K49" s="31"/>
    </row>
    <row r="50" spans="1:11" ht="15.5" x14ac:dyDescent="0.35">
      <c r="A50" s="14"/>
      <c r="B50" s="58" t="s">
        <v>118</v>
      </c>
      <c r="C50" s="53"/>
      <c r="D50" s="9"/>
      <c r="E50" s="9"/>
      <c r="F50" s="9"/>
      <c r="G50" s="9"/>
      <c r="H50" s="9"/>
      <c r="J50" s="28"/>
      <c r="K50" s="31"/>
    </row>
    <row r="51" spans="1:11" ht="15.5" x14ac:dyDescent="0.35">
      <c r="A51" s="14"/>
      <c r="B51" s="62" t="s">
        <v>117</v>
      </c>
      <c r="C51" s="63"/>
      <c r="D51" s="9"/>
      <c r="E51" s="9"/>
      <c r="F51" s="9"/>
      <c r="G51" s="9"/>
      <c r="H51" s="9"/>
      <c r="J51" s="28"/>
      <c r="K51" s="31"/>
    </row>
    <row r="52" spans="1:11" ht="15.5" x14ac:dyDescent="0.35">
      <c r="A52" s="14"/>
      <c r="B52" s="11"/>
      <c r="C52" s="64"/>
      <c r="D52" s="9"/>
      <c r="E52" s="9"/>
      <c r="F52" s="9"/>
      <c r="G52" s="9"/>
      <c r="H52" s="9"/>
      <c r="J52" s="28"/>
      <c r="K52" s="31"/>
    </row>
    <row r="53" spans="1:11" ht="15.5" x14ac:dyDescent="0.35">
      <c r="A53" s="14"/>
      <c r="B53" s="86"/>
      <c r="C53" s="87"/>
      <c r="D53" s="87"/>
      <c r="E53" s="87"/>
      <c r="F53" s="87"/>
      <c r="G53" s="9"/>
      <c r="H53" s="9"/>
      <c r="J53" s="26"/>
      <c r="K53" s="31"/>
    </row>
    <row r="54" spans="1:11" ht="15.5" x14ac:dyDescent="0.35">
      <c r="A54" s="14"/>
      <c r="B54" s="88"/>
      <c r="C54" s="89"/>
      <c r="D54" s="89"/>
      <c r="E54" s="90"/>
      <c r="F54" s="89"/>
      <c r="G54" s="9"/>
      <c r="H54" s="9"/>
      <c r="J54" s="26"/>
      <c r="K54" s="31"/>
    </row>
  </sheetData>
  <mergeCells count="4">
    <mergeCell ref="A10:G10"/>
    <mergeCell ref="C23:G23"/>
    <mergeCell ref="A25:G25"/>
    <mergeCell ref="D35:H35"/>
  </mergeCells>
  <pageMargins left="0.70866141732283472" right="0.70866141732283472" top="0.74803149606299213" bottom="0.74803149606299213" header="0.31496062992125984" footer="0.31496062992125984"/>
  <pageSetup paperSize="8" scale="81" orientation="landscape" cellComments="asDisplayed"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
  <sheetViews>
    <sheetView workbookViewId="0">
      <selection activeCell="E6" sqref="E6"/>
    </sheetView>
  </sheetViews>
  <sheetFormatPr defaultColWidth="8.81640625" defaultRowHeight="12.5" x14ac:dyDescent="0.25"/>
  <cols>
    <col min="1" max="1" width="15.453125" style="65" customWidth="1"/>
    <col min="2" max="2" width="0.81640625" style="75" customWidth="1"/>
    <col min="3" max="3" width="16.54296875" style="65" customWidth="1"/>
    <col min="4" max="4" width="0.81640625" style="75" customWidth="1"/>
    <col min="5" max="5" width="17.26953125" style="65" customWidth="1"/>
    <col min="6" max="6" width="0.81640625" style="75" customWidth="1"/>
    <col min="7" max="7" width="44.453125" style="74" customWidth="1"/>
    <col min="8" max="8" width="0.81640625" style="75" customWidth="1"/>
    <col min="9" max="9" width="16.7265625" style="65" customWidth="1"/>
    <col min="10" max="16384" width="8.81640625" style="65"/>
  </cols>
  <sheetData>
    <row r="1" spans="1:9" s="80" customFormat="1" ht="25" x14ac:dyDescent="0.25">
      <c r="A1" s="81" t="s">
        <v>8</v>
      </c>
      <c r="B1" s="82"/>
      <c r="C1" s="81" t="s">
        <v>13</v>
      </c>
      <c r="D1" s="82"/>
      <c r="E1" s="81" t="s">
        <v>18</v>
      </c>
      <c r="F1" s="82"/>
      <c r="G1" s="83" t="s">
        <v>24</v>
      </c>
      <c r="H1" s="82"/>
      <c r="I1" s="81" t="s">
        <v>29</v>
      </c>
    </row>
    <row r="2" spans="1:9" ht="13" x14ac:dyDescent="0.25">
      <c r="A2" s="77" t="s">
        <v>195</v>
      </c>
      <c r="B2" s="78"/>
      <c r="C2" s="73" t="s">
        <v>30</v>
      </c>
      <c r="D2" s="79"/>
      <c r="E2" s="73" t="s">
        <v>210</v>
      </c>
      <c r="F2" s="79"/>
      <c r="G2" s="74" t="s">
        <v>146</v>
      </c>
      <c r="H2" s="79"/>
      <c r="I2" s="73" t="s">
        <v>194</v>
      </c>
    </row>
    <row r="3" spans="1:9" ht="13" x14ac:dyDescent="0.25">
      <c r="A3" s="77" t="s">
        <v>193</v>
      </c>
      <c r="B3" s="78"/>
      <c r="C3" s="73" t="s">
        <v>31</v>
      </c>
      <c r="D3" s="79"/>
      <c r="E3" s="73" t="s">
        <v>192</v>
      </c>
      <c r="F3" s="79"/>
      <c r="G3" s="74" t="s">
        <v>147</v>
      </c>
      <c r="H3" s="79"/>
      <c r="I3" s="73" t="s">
        <v>40</v>
      </c>
    </row>
    <row r="4" spans="1:9" ht="13" x14ac:dyDescent="0.25">
      <c r="A4" s="77" t="s">
        <v>191</v>
      </c>
      <c r="B4" s="78"/>
      <c r="C4" s="73" t="s">
        <v>238</v>
      </c>
      <c r="D4" s="79"/>
      <c r="E4" s="77" t="s">
        <v>190</v>
      </c>
      <c r="F4" s="76"/>
      <c r="G4" s="74" t="s">
        <v>148</v>
      </c>
      <c r="H4" s="79"/>
      <c r="I4" s="73" t="s">
        <v>189</v>
      </c>
    </row>
    <row r="5" spans="1:9" ht="13" x14ac:dyDescent="0.25">
      <c r="A5" s="77" t="s">
        <v>164</v>
      </c>
      <c r="B5" s="78"/>
      <c r="C5" s="73" t="s">
        <v>36</v>
      </c>
      <c r="D5" s="79"/>
      <c r="E5" s="77" t="s">
        <v>188</v>
      </c>
      <c r="F5" s="76"/>
      <c r="G5" s="74" t="s">
        <v>153</v>
      </c>
      <c r="H5" s="79"/>
      <c r="I5" s="73" t="s">
        <v>41</v>
      </c>
    </row>
    <row r="6" spans="1:9" ht="37.5" x14ac:dyDescent="0.25">
      <c r="A6" s="77" t="s">
        <v>35</v>
      </c>
      <c r="B6" s="78"/>
      <c r="C6" s="73" t="s">
        <v>160</v>
      </c>
      <c r="D6" s="79"/>
      <c r="E6" s="77" t="s">
        <v>186</v>
      </c>
      <c r="F6" s="76"/>
      <c r="G6" s="74" t="s">
        <v>145</v>
      </c>
      <c r="H6" s="79"/>
      <c r="I6" s="73" t="s">
        <v>185</v>
      </c>
    </row>
    <row r="7" spans="1:9" ht="25" x14ac:dyDescent="0.25">
      <c r="A7" s="77" t="s">
        <v>169</v>
      </c>
      <c r="B7" s="78"/>
      <c r="C7" s="73"/>
      <c r="D7" s="79"/>
      <c r="E7" s="77" t="s">
        <v>32</v>
      </c>
      <c r="F7" s="76"/>
      <c r="G7" s="74" t="s">
        <v>152</v>
      </c>
      <c r="H7" s="79"/>
      <c r="I7" s="73" t="s">
        <v>183</v>
      </c>
    </row>
    <row r="8" spans="1:9" ht="13" x14ac:dyDescent="0.25">
      <c r="A8" s="65" t="s">
        <v>161</v>
      </c>
      <c r="B8" s="78"/>
      <c r="C8" s="73"/>
      <c r="D8" s="79"/>
      <c r="E8" s="77" t="s">
        <v>181</v>
      </c>
      <c r="F8" s="76"/>
      <c r="G8" s="74" t="s">
        <v>150</v>
      </c>
      <c r="H8" s="79"/>
      <c r="I8" s="73" t="s">
        <v>180</v>
      </c>
    </row>
    <row r="9" spans="1:9" ht="25" x14ac:dyDescent="0.25">
      <c r="A9" s="77" t="s">
        <v>187</v>
      </c>
      <c r="B9" s="78"/>
      <c r="C9" s="73"/>
      <c r="D9" s="79"/>
      <c r="E9" s="77" t="s">
        <v>211</v>
      </c>
      <c r="F9" s="76"/>
      <c r="G9" s="74" t="s">
        <v>149</v>
      </c>
      <c r="I9" s="73" t="s">
        <v>177</v>
      </c>
    </row>
    <row r="10" spans="1:9" ht="13" x14ac:dyDescent="0.25">
      <c r="A10" s="65" t="s">
        <v>162</v>
      </c>
      <c r="B10" s="78"/>
      <c r="E10" s="77" t="s">
        <v>38</v>
      </c>
      <c r="F10" s="76"/>
      <c r="G10" s="74" t="s">
        <v>157</v>
      </c>
      <c r="I10" s="73" t="s">
        <v>174</v>
      </c>
    </row>
    <row r="11" spans="1:9" ht="25" x14ac:dyDescent="0.25">
      <c r="A11" s="77" t="s">
        <v>184</v>
      </c>
      <c r="B11" s="78"/>
      <c r="E11" s="77" t="s">
        <v>178</v>
      </c>
      <c r="F11" s="76"/>
      <c r="G11" s="74" t="s">
        <v>151</v>
      </c>
      <c r="I11" s="73" t="s">
        <v>172</v>
      </c>
    </row>
    <row r="12" spans="1:9" ht="25" x14ac:dyDescent="0.25">
      <c r="A12" s="77" t="s">
        <v>166</v>
      </c>
      <c r="B12" s="78"/>
      <c r="E12" s="77" t="s">
        <v>175</v>
      </c>
      <c r="F12" s="76"/>
      <c r="G12" s="74" t="s">
        <v>156</v>
      </c>
      <c r="I12" s="65" t="s">
        <v>160</v>
      </c>
    </row>
    <row r="13" spans="1:9" ht="25" x14ac:dyDescent="0.25">
      <c r="A13" s="77" t="s">
        <v>182</v>
      </c>
      <c r="B13" s="78"/>
      <c r="E13" s="77" t="s">
        <v>33</v>
      </c>
      <c r="F13" s="76"/>
      <c r="G13" s="74" t="s">
        <v>158</v>
      </c>
    </row>
    <row r="14" spans="1:9" ht="25" x14ac:dyDescent="0.25">
      <c r="A14" s="77" t="s">
        <v>179</v>
      </c>
      <c r="B14" s="76"/>
      <c r="E14" s="77" t="s">
        <v>170</v>
      </c>
      <c r="F14" s="76"/>
      <c r="G14" s="74" t="s">
        <v>155</v>
      </c>
    </row>
    <row r="15" spans="1:9" x14ac:dyDescent="0.25">
      <c r="A15" s="77" t="s">
        <v>176</v>
      </c>
      <c r="B15" s="76"/>
      <c r="E15" s="77" t="s">
        <v>168</v>
      </c>
      <c r="F15" s="76"/>
      <c r="G15" s="74" t="s">
        <v>154</v>
      </c>
    </row>
    <row r="16" spans="1:9" ht="25" x14ac:dyDescent="0.25">
      <c r="A16" s="77" t="s">
        <v>173</v>
      </c>
      <c r="E16" s="77" t="s">
        <v>165</v>
      </c>
      <c r="G16" s="74" t="s">
        <v>34</v>
      </c>
    </row>
    <row r="17" spans="1:7" x14ac:dyDescent="0.25">
      <c r="A17" s="77" t="s">
        <v>171</v>
      </c>
      <c r="E17" s="77" t="s">
        <v>163</v>
      </c>
      <c r="G17" s="74" t="s">
        <v>160</v>
      </c>
    </row>
    <row r="18" spans="1:7" x14ac:dyDescent="0.25">
      <c r="A18" s="77" t="s">
        <v>167</v>
      </c>
      <c r="E18" s="65" t="s">
        <v>160</v>
      </c>
    </row>
    <row r="19" spans="1:7" x14ac:dyDescent="0.25">
      <c r="A19" s="65" t="s">
        <v>160</v>
      </c>
      <c r="E19" s="65" t="s">
        <v>34</v>
      </c>
    </row>
  </sheetData>
  <sortState xmlns:xlrd2="http://schemas.microsoft.com/office/spreadsheetml/2017/richdata2"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10EBBAA1-D49D-4450-9A98-206D72A9F9A9" local="false">
  <p:Name>xCouncil Policy</p:Name>
  <p:Description>Cross council expiration policy</p:Description>
  <p:Statement>Cross council records will be expired based upon a time set for the content type</p:Statement>
  <p:PolicyItems>
    <p:PolicyItem featureId="Microsoft.Office.RecordsManagement.PolicyFeatures.Expiration">
      <p:Name>Expiration</p:Name>
      <p:Description>Automatic scheduling of content for processing, and expiry of content that has reached its due date.</p:Description>
      <p:CustomData>
        <data>
          <formula id="CustomExpiration.CustomExpirationFormula"/>
          <action type="workflow" id="04eb489c-4f71-414b-815d-c526cd42196f"/>
        </data>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tem_x0020_Status xmlns="http://schemas.microsoft.com/sharepoint/v3">Document</Item_x0020_Status>
  </documentManagement>
</p:properties>
</file>

<file path=customXml/item4.xml><?xml version="1.0" encoding="utf-8"?>
<ct:contentTypeSchema xmlns:ct="http://schemas.microsoft.com/office/2006/metadata/contentType" xmlns:ma="http://schemas.microsoft.com/office/2006/metadata/properties/metaAttributes" ct:_="" ma:_="" ma:contentTypeName="RCUK Strategy Unit" ma:contentTypeID="0x010100DD3673D5398E024C85E79D13491073B10036F3A9378FB06042B815E5FFC651A5B100FAB2663EBFADDD4D8E6EBF932D999A4F" ma:contentTypeVersion="55" ma:contentTypeDescription="" ma:contentTypeScope="" ma:versionID="4243210bd3131a1a6518412759a4d8b0">
  <xsd:schema xmlns:xsd="http://www.w3.org/2001/XMLSchema" xmlns:xs="http://www.w3.org/2001/XMLSchema" xmlns:p="http://schemas.microsoft.com/office/2006/metadata/properties" xmlns:ns1="http://schemas.microsoft.com/sharepoint/v3" xmlns:ns2="5f67090a-b690-4b3f-9190-538c6490533a" targetNamespace="http://schemas.microsoft.com/office/2006/metadata/properties" ma:root="true" ma:fieldsID="ebd1ed7adedc801f087b2dd9c84a6311" ns1:_="" ns2:_="">
    <xsd:import namespace="http://schemas.microsoft.com/sharepoint/v3"/>
    <xsd:import namespace="5f67090a-b690-4b3f-9190-538c6490533a"/>
    <xsd:element name="properties">
      <xsd:complexType>
        <xsd:sequence>
          <xsd:element name="documentManagement">
            <xsd:complexType>
              <xsd:all>
                <xsd:element ref="ns1:Item_x0020_Status"/>
                <xsd:element ref="ns2:_dlc_Exempt" minOccurs="0"/>
                <xsd:element ref="ns2:_dlc_ExpireDateSaved" minOccurs="0"/>
                <xsd:element ref="ns2: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_x0020_Status" ma:index="8" ma:displayName="Item Status" ma:default="Document" ma:format="Dropdown" ma:internalName="Item_x0020_Status" ma:readOnly="false">
      <xsd:simpleType>
        <xsd:restriction base="dms:Choice">
          <xsd:enumeration value="Document"/>
          <xsd:enumeration value="Record"/>
        </xsd:restriction>
      </xsd:simpleType>
    </xsd:element>
  </xsd:schema>
  <xsd:schema xmlns:xsd="http://www.w3.org/2001/XMLSchema" xmlns:xs="http://www.w3.org/2001/XMLSchema" xmlns:dms="http://schemas.microsoft.com/office/2006/documentManagement/types" xmlns:pc="http://schemas.microsoft.com/office/infopath/2007/PartnerControls" targetNamespace="5f67090a-b690-4b3f-9190-538c6490533a" elementFormDefault="qualified">
    <xsd:import namespace="http://schemas.microsoft.com/office/2006/documentManagement/types"/>
    <xsd:import namespace="http://schemas.microsoft.com/office/infopath/2007/PartnerControls"/>
    <xsd:element name="_dlc_Exempt" ma:index="9" nillable="true" ma:displayName="Exempt from Policy" ma:hidden="true" ma:internalName="_dlc_Exempt" ma:readOnly="true">
      <xsd:simpleType>
        <xsd:restriction base="dms:Unknown"/>
      </xsd:simpleType>
    </xsd:element>
    <xsd:element name="_dlc_ExpireDateSaved" ma:index="10" nillable="true" ma:displayName="Original Expiration Date" ma:hidden="true" ma:internalName="_dlc_ExpireDateSaved" ma:readOnly="true">
      <xsd:simpleType>
        <xsd:restriction base="dms:DateTime"/>
      </xsd:simpleType>
    </xsd:element>
    <xsd:element name="_dlc_ExpireDate" ma:index="11" nillable="true" ma:displayName="Expiration Date" ma:hidden="true" ma:internalName="_dlc_ExpireDat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Microsoft.Office.RecordsManagement.PolicyFeatures.ExpirationEventReceiver</Name>
    <Type>10001</Type>
    <SequenceNumber>101</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10002</Type>
    <SequenceNumber>102</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10004</Type>
    <SequenceNumber>103</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10006</Type>
    <SequenceNumber>104</SequenceNumber>
    <Assembly>Microsoft.Office.Policy, Version=12.0.0.0,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EDE4FF50-7B43-444E-8A46-51C08764281A}">
  <ds:schemaRefs>
    <ds:schemaRef ds:uri="office.server.policy"/>
  </ds:schemaRefs>
</ds:datastoreItem>
</file>

<file path=customXml/itemProps2.xml><?xml version="1.0" encoding="utf-8"?>
<ds:datastoreItem xmlns:ds="http://schemas.openxmlformats.org/officeDocument/2006/customXml" ds:itemID="{0C9C04D2-825E-41E5-B57E-773435E3A024}">
  <ds:schemaRefs>
    <ds:schemaRef ds:uri="http://schemas.microsoft.com/sharepoint/v3/contenttype/forms"/>
  </ds:schemaRefs>
</ds:datastoreItem>
</file>

<file path=customXml/itemProps3.xml><?xml version="1.0" encoding="utf-8"?>
<ds:datastoreItem xmlns:ds="http://schemas.openxmlformats.org/officeDocument/2006/customXml" ds:itemID="{68D6DCC0-04EB-45CF-9CCF-4734B554EE64}">
  <ds:schemaRefs>
    <ds:schemaRef ds:uri="http://schemas.microsoft.com/sharepoint/v3"/>
    <ds:schemaRef ds:uri="http://www.w3.org/XML/1998/namespace"/>
    <ds:schemaRef ds:uri="http://purl.org/dc/dcmitype/"/>
    <ds:schemaRef ds:uri="5f67090a-b690-4b3f-9190-538c6490533a"/>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7FF2AC28-E223-4F20-A8B3-4EF0DC30D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67090a-b690-4b3f-9190-538c64905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9588E0C-5682-47B2-8D07-D74CBFA032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definitions</vt:lpstr>
      <vt:lpstr>Jisc APC template v4</vt:lpstr>
      <vt:lpstr>Discounts, memberships &amp; pre-pa</vt:lpstr>
      <vt:lpstr>RCUK compliance summary</vt:lpstr>
      <vt:lpstr>Constrained values</vt:lpstr>
      <vt:lpstr>'Jisc APC template v4'!Print_Area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Shamash</dc:creator>
  <cp:lastModifiedBy>Ramage, Lindsay</cp:lastModifiedBy>
  <cp:lastPrinted>2017-03-28T08:44:25Z</cp:lastPrinted>
  <dcterms:created xsi:type="dcterms:W3CDTF">2016-08-09T14:04:46Z</dcterms:created>
  <dcterms:modified xsi:type="dcterms:W3CDTF">2021-12-16T14:24:20Z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0x010100DD3673D5398E024C85E79D13491073B10036F3A9378FB06042B815E5FFC651A5B100FAB2663EBFADDD4D8E6EBF932D999A4F</vt:lpwstr>
  </property>
  <property fmtid="{D5CDD505-2E9C-101B-9397-08002B2CF9AE}" pid="3" name="IsMyDocuments">
    <vt:bool>true</vt:bool>
  </property>
</Properties>
</file>